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Projects\EST126\"/>
    </mc:Choice>
  </mc:AlternateContent>
  <bookViews>
    <workbookView xWindow="600" yWindow="255" windowWidth="11100" windowHeight="5835" activeTab="1"/>
  </bookViews>
  <sheets>
    <sheet name="Header" sheetId="2" r:id="rId1"/>
    <sheet name="Three Point Estimates" sheetId="1" r:id="rId2"/>
    <sheet name="Estimate By Team (IS Apps) " sheetId="4" r:id="rId3"/>
  </sheets>
  <calcPr calcId="162913"/>
</workbook>
</file>

<file path=xl/calcChain.xml><?xml version="1.0" encoding="utf-8"?>
<calcChain xmlns="http://schemas.openxmlformats.org/spreadsheetml/2006/main">
  <c r="G45" i="1" l="1"/>
  <c r="H45" i="1"/>
  <c r="D2" i="1"/>
  <c r="F2" i="1"/>
  <c r="E2" i="1"/>
  <c r="I45" i="1" l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H12" i="1"/>
  <c r="H13" i="1"/>
  <c r="H14" i="1"/>
  <c r="H15" i="1"/>
  <c r="H16" i="1"/>
  <c r="H17" i="1"/>
  <c r="H18" i="1"/>
  <c r="H19" i="1"/>
  <c r="H20" i="1"/>
  <c r="J20" i="1" s="1"/>
  <c r="H21" i="1"/>
  <c r="H22" i="1"/>
  <c r="H23" i="1"/>
  <c r="H24" i="1"/>
  <c r="J24" i="1" s="1"/>
  <c r="H25" i="1"/>
  <c r="J25" i="1" s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J43" i="1" s="1"/>
  <c r="H44" i="1"/>
  <c r="H46" i="1"/>
  <c r="H47" i="1"/>
  <c r="H48" i="1"/>
  <c r="H49" i="1"/>
  <c r="H50" i="1"/>
  <c r="H51" i="1"/>
  <c r="H52" i="1"/>
  <c r="H53" i="1"/>
  <c r="H54" i="1"/>
  <c r="H55" i="1"/>
  <c r="J55" i="1" s="1"/>
  <c r="H56" i="1"/>
  <c r="H57" i="1"/>
  <c r="H58" i="1"/>
  <c r="H59" i="1"/>
  <c r="H60" i="1"/>
  <c r="H61" i="1"/>
  <c r="H62" i="1"/>
  <c r="H63" i="1"/>
  <c r="J63" i="1" s="1"/>
  <c r="H64" i="1"/>
  <c r="H65" i="1"/>
  <c r="H66" i="1"/>
  <c r="C4" i="4"/>
  <c r="C6" i="4"/>
  <c r="C7" i="4"/>
  <c r="C8" i="4"/>
  <c r="C10" i="4"/>
  <c r="C12" i="4"/>
  <c r="C14" i="4"/>
  <c r="C16" i="4"/>
  <c r="C17" i="4"/>
  <c r="C18" i="4"/>
  <c r="C19" i="4"/>
  <c r="G5" i="1"/>
  <c r="H5" i="1"/>
  <c r="G6" i="1"/>
  <c r="H6" i="1"/>
  <c r="H8" i="1"/>
  <c r="J8" i="1" s="1"/>
  <c r="J34" i="1"/>
  <c r="G3" i="1"/>
  <c r="H3" i="1"/>
  <c r="G4" i="1"/>
  <c r="H4" i="1"/>
  <c r="G7" i="1"/>
  <c r="H7" i="1"/>
  <c r="G8" i="1"/>
  <c r="G9" i="1"/>
  <c r="H9" i="1"/>
  <c r="G10" i="1"/>
  <c r="H10" i="1"/>
  <c r="G11" i="1"/>
  <c r="H11" i="1"/>
  <c r="D3" i="4"/>
  <c r="D7" i="4"/>
  <c r="D9" i="4"/>
  <c r="D13" i="4"/>
  <c r="D17" i="4"/>
  <c r="I63" i="1" l="1"/>
  <c r="I59" i="1"/>
  <c r="I30" i="1"/>
  <c r="I26" i="1"/>
  <c r="I18" i="1"/>
  <c r="I57" i="1"/>
  <c r="I23" i="1"/>
  <c r="I15" i="1"/>
  <c r="I36" i="1"/>
  <c r="I53" i="1"/>
  <c r="I44" i="1"/>
  <c r="I10" i="1"/>
  <c r="J18" i="1"/>
  <c r="I65" i="1"/>
  <c r="C15" i="4"/>
  <c r="I51" i="1"/>
  <c r="I42" i="1"/>
  <c r="I29" i="1"/>
  <c r="I22" i="1"/>
  <c r="I14" i="1"/>
  <c r="I64" i="1"/>
  <c r="I58" i="1"/>
  <c r="I50" i="1"/>
  <c r="I41" i="1"/>
  <c r="I46" i="1"/>
  <c r="I17" i="1"/>
  <c r="I34" i="1"/>
  <c r="I37" i="1"/>
  <c r="I40" i="1"/>
  <c r="I60" i="1"/>
  <c r="I54" i="1"/>
  <c r="I61" i="1"/>
  <c r="I55" i="1"/>
  <c r="I47" i="1"/>
  <c r="I38" i="1"/>
  <c r="I31" i="1"/>
  <c r="I19" i="1"/>
  <c r="G2" i="1"/>
  <c r="D70" i="1" s="1"/>
  <c r="I49" i="1"/>
  <c r="I33" i="1"/>
  <c r="I28" i="1"/>
  <c r="I21" i="1"/>
  <c r="I13" i="1"/>
  <c r="I6" i="1"/>
  <c r="I11" i="1"/>
  <c r="I7" i="1"/>
  <c r="I25" i="1"/>
  <c r="H2" i="1"/>
  <c r="J2" i="1" s="1"/>
  <c r="I9" i="1"/>
  <c r="J64" i="1"/>
  <c r="I8" i="1"/>
  <c r="I3" i="1"/>
  <c r="I5" i="1"/>
  <c r="I66" i="1"/>
  <c r="C5" i="4"/>
  <c r="I52" i="1"/>
  <c r="I43" i="1"/>
  <c r="I35" i="1"/>
  <c r="I24" i="1"/>
  <c r="I16" i="1"/>
  <c r="I4" i="1"/>
  <c r="I62" i="1"/>
  <c r="I56" i="1"/>
  <c r="I48" i="1"/>
  <c r="I39" i="1"/>
  <c r="I32" i="1"/>
  <c r="I27" i="1"/>
  <c r="I20" i="1"/>
  <c r="I12" i="1"/>
  <c r="C13" i="4" l="1"/>
  <c r="D71" i="1"/>
  <c r="G68" i="1"/>
  <c r="I2" i="1"/>
  <c r="C3" i="4" s="1"/>
  <c r="C11" i="4"/>
  <c r="C9" i="4"/>
  <c r="I68" i="1" l="1"/>
  <c r="D72" i="1" s="1"/>
  <c r="C22" i="4"/>
</calcChain>
</file>

<file path=xl/sharedStrings.xml><?xml version="1.0" encoding="utf-8"?>
<sst xmlns="http://schemas.openxmlformats.org/spreadsheetml/2006/main" count="150" uniqueCount="86">
  <si>
    <t>SD**2</t>
  </si>
  <si>
    <t>Task</t>
  </si>
  <si>
    <t xml:space="preserve">Best Case Estimate a </t>
  </si>
  <si>
    <t>Most Likely Estimate m</t>
  </si>
  <si>
    <t>Worst Case Estimate b</t>
  </si>
  <si>
    <t xml:space="preserve">E Value </t>
  </si>
  <si>
    <t>SD Value</t>
  </si>
  <si>
    <t>E (Project Work)</t>
  </si>
  <si>
    <t xml:space="preserve">SD (Project Work) </t>
  </si>
  <si>
    <t>Estimate Date</t>
  </si>
  <si>
    <t>Instructions:</t>
  </si>
  <si>
    <t>Role</t>
  </si>
  <si>
    <t>Name</t>
  </si>
  <si>
    <t>Signature</t>
  </si>
  <si>
    <t>Project Code/Name:</t>
  </si>
  <si>
    <t>Estimate Reference</t>
  </si>
  <si>
    <t>Deployment</t>
  </si>
  <si>
    <t xml:space="preserve">Project Management </t>
  </si>
  <si>
    <t xml:space="preserve">Planning </t>
  </si>
  <si>
    <t>Build</t>
  </si>
  <si>
    <t xml:space="preserve">Integration </t>
  </si>
  <si>
    <t>Acceptance</t>
  </si>
  <si>
    <t>Closure</t>
  </si>
  <si>
    <t>Task Estimate 
95% Confidence</t>
  </si>
  <si>
    <t>Totals</t>
  </si>
  <si>
    <t>Project Estimate &gt; 95% Confidence</t>
  </si>
  <si>
    <t xml:space="preserve"> </t>
  </si>
  <si>
    <t>Project Stage</t>
  </si>
  <si>
    <t>Estmate Contributors</t>
  </si>
  <si>
    <t>Methodology Stage or Activity</t>
  </si>
  <si>
    <t>Three Point Estimate</t>
  </si>
  <si>
    <t>Systems Design</t>
  </si>
  <si>
    <t>Project Manager</t>
  </si>
  <si>
    <t xml:space="preserve">Notes and Assumptions </t>
  </si>
  <si>
    <t>Please record any notes and assumptions on which the estimate is based.</t>
  </si>
  <si>
    <t>Team(s), Role(s) or Individual(s) Responsible for Execution of Task</t>
  </si>
  <si>
    <t xml:space="preserve">Include all contributors here. Remember to include key IS and business stakeholders such as Unix FM, Architecture, Finance and Procurement where appropriate. Without this information the estimate cannot be approved! </t>
  </si>
  <si>
    <t>IS Apps Section</t>
  </si>
  <si>
    <t xml:space="preserve">Team </t>
  </si>
  <si>
    <t>Estimate (Days)</t>
  </si>
  <si>
    <t xml:space="preserve">Project Services </t>
  </si>
  <si>
    <t>Development Services</t>
  </si>
  <si>
    <t xml:space="preserve">Configuration Team </t>
  </si>
  <si>
    <t xml:space="preserve">Production Management </t>
  </si>
  <si>
    <t xml:space="preserve">Service Management </t>
  </si>
  <si>
    <t>Multimedia</t>
  </si>
  <si>
    <t>Directors Office</t>
  </si>
  <si>
    <t>Total Days</t>
  </si>
  <si>
    <t xml:space="preserve">Systems Analysis </t>
  </si>
  <si>
    <t>Updating the TAD</t>
  </si>
  <si>
    <t>Handover</t>
  </si>
  <si>
    <t>Development Technology</t>
  </si>
  <si>
    <t>Chris Konczak</t>
  </si>
  <si>
    <t>Applications Management</t>
  </si>
  <si>
    <t>Closure meeting and tasks</t>
  </si>
  <si>
    <t>Development technology</t>
  </si>
  <si>
    <t>Technology management</t>
  </si>
  <si>
    <t>Programme management</t>
  </si>
  <si>
    <t>Resourcing</t>
  </si>
  <si>
    <t>Technology Management</t>
  </si>
  <si>
    <t>Project Review meetings</t>
  </si>
  <si>
    <t>TAD review</t>
  </si>
  <si>
    <t>Applications Management support</t>
  </si>
  <si>
    <t>Technology management support</t>
  </si>
  <si>
    <t>Rework</t>
  </si>
  <si>
    <t>Implementation plan</t>
  </si>
  <si>
    <t>Deployment checklist</t>
  </si>
  <si>
    <t>Applications Managemen integration testing</t>
  </si>
  <si>
    <t>deployment support</t>
  </si>
  <si>
    <t>Integration testing rework</t>
  </si>
  <si>
    <t>support for upgrade to TEST</t>
  </si>
  <si>
    <t>Closure Report and tasks</t>
  </si>
  <si>
    <t>Database upgrade from Oracle 11g to 12.2</t>
  </si>
  <si>
    <t>Documentation updates</t>
  </si>
  <si>
    <t>Performance tests before, documented</t>
  </si>
  <si>
    <t>Performance tests after, documented</t>
  </si>
  <si>
    <t>service management</t>
  </si>
  <si>
    <t>Assume 3 x 1 hour progress meeting during each stage = 3 hours</t>
  </si>
  <si>
    <t>Software Development</t>
  </si>
  <si>
    <t>Project Services</t>
  </si>
  <si>
    <t>EST126 Archibus Database upgrade</t>
  </si>
  <si>
    <t>x 3 project team</t>
  </si>
  <si>
    <t>UAT Rework</t>
  </si>
  <si>
    <t>Optional for VM route - ITI requests / updates</t>
  </si>
  <si>
    <t>Decommissioning tasks</t>
  </si>
  <si>
    <t>Pre-go live tasks or fixes from 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</si>
</sst>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"/>
    <numFmt numFmtId="165" formatCode="0.0"/>
    <numFmt numFmtId="166" formatCode="0.0_ ;\-0.0\ "/>
  </numFmts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164" fontId="0" fillId="2" borderId="0" xfId="0" applyNumberFormat="1" applyFill="1" applyBorder="1"/>
    <xf numFmtId="14" fontId="0" fillId="2" borderId="0" xfId="0" applyNumberFormat="1" applyFill="1"/>
    <xf numFmtId="0" fontId="1" fillId="2" borderId="1" xfId="0" applyFont="1" applyFill="1" applyBorder="1"/>
    <xf numFmtId="14" fontId="1" fillId="2" borderId="0" xfId="0" applyNumberFormat="1" applyFont="1" applyFill="1"/>
    <xf numFmtId="0" fontId="4" fillId="3" borderId="2" xfId="0" applyFont="1" applyFill="1" applyBorder="1" applyAlignment="1">
      <alignment wrapText="1"/>
    </xf>
    <xf numFmtId="2" fontId="4" fillId="3" borderId="2" xfId="0" applyNumberFormat="1" applyFont="1" applyFill="1" applyBorder="1"/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2" fontId="5" fillId="0" borderId="0" xfId="0" applyNumberFormat="1" applyFont="1"/>
    <xf numFmtId="2" fontId="4" fillId="0" borderId="0" xfId="0" applyNumberFormat="1" applyFont="1"/>
    <xf numFmtId="0" fontId="5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2" fontId="5" fillId="2" borderId="0" xfId="0" applyNumberFormat="1" applyFont="1" applyFill="1"/>
    <xf numFmtId="165" fontId="4" fillId="3" borderId="2" xfId="0" applyNumberFormat="1" applyFont="1" applyFill="1" applyBorder="1" applyAlignment="1">
      <alignment horizontal="center" wrapText="1"/>
    </xf>
    <xf numFmtId="165" fontId="5" fillId="2" borderId="0" xfId="0" applyNumberFormat="1" applyFont="1" applyFill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166" fontId="5" fillId="0" borderId="0" xfId="0" applyNumberFormat="1" applyFont="1" applyAlignment="1" applyProtection="1">
      <alignment horizontal="center" wrapText="1"/>
      <protection locked="0"/>
    </xf>
    <xf numFmtId="166" fontId="5" fillId="0" borderId="0" xfId="0" applyNumberFormat="1" applyFont="1" applyAlignment="1">
      <alignment horizontal="center" wrapText="1"/>
    </xf>
    <xf numFmtId="0" fontId="0" fillId="2" borderId="3" xfId="0" applyFill="1" applyBorder="1"/>
    <xf numFmtId="0" fontId="5" fillId="4" borderId="0" xfId="0" applyFont="1" applyFill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5" fontId="5" fillId="4" borderId="0" xfId="0" applyNumberFormat="1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vertical="center"/>
    </xf>
    <xf numFmtId="166" fontId="0" fillId="0" borderId="0" xfId="0" applyNumberFormat="1"/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wrapText="1"/>
    </xf>
    <xf numFmtId="2" fontId="4" fillId="3" borderId="4" xfId="0" applyNumberFormat="1" applyFont="1" applyFill="1" applyBorder="1"/>
    <xf numFmtId="0" fontId="4" fillId="2" borderId="1" xfId="0" applyFont="1" applyFill="1" applyBorder="1" applyAlignment="1">
      <alignment wrapText="1"/>
    </xf>
    <xf numFmtId="166" fontId="5" fillId="0" borderId="10" xfId="0" applyNumberFormat="1" applyFont="1" applyBorder="1" applyAlignment="1" applyProtection="1">
      <alignment horizontal="center" wrapText="1"/>
      <protection locked="0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166" fontId="5" fillId="0" borderId="13" xfId="0" applyNumberFormat="1" applyFont="1" applyBorder="1" applyAlignment="1" applyProtection="1">
      <alignment horizontal="center" wrapText="1"/>
      <protection locked="0"/>
    </xf>
    <xf numFmtId="166" fontId="4" fillId="0" borderId="0" xfId="0" applyNumberFormat="1" applyFont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8" fillId="0" borderId="0" xfId="0" applyFont="1"/>
    <xf numFmtId="0" fontId="0" fillId="7" borderId="0" xfId="0" applyFill="1"/>
    <xf numFmtId="0" fontId="4" fillId="8" borderId="0" xfId="0" applyFont="1" applyFill="1" applyAlignment="1">
      <alignment wrapText="1"/>
    </xf>
    <xf numFmtId="0" fontId="3" fillId="8" borderId="0" xfId="0" applyFont="1" applyFill="1" applyAlignment="1">
      <alignment horizontal="center" wrapText="1"/>
    </xf>
    <xf numFmtId="0" fontId="3" fillId="8" borderId="0" xfId="0" applyFont="1" applyFill="1" applyAlignment="1">
      <alignment wrapText="1"/>
    </xf>
    <xf numFmtId="166" fontId="5" fillId="0" borderId="0" xfId="0" applyNumberFormat="1" applyFont="1" applyFill="1" applyAlignment="1">
      <alignment horizontal="center" wrapText="1"/>
    </xf>
    <xf numFmtId="0" fontId="0" fillId="0" borderId="0" xfId="0" applyFill="1"/>
    <xf numFmtId="2" fontId="5" fillId="0" borderId="0" xfId="0" applyNumberFormat="1" applyFont="1" applyFill="1"/>
    <xf numFmtId="0" fontId="4" fillId="8" borderId="0" xfId="0" applyFont="1" applyFill="1" applyAlignment="1">
      <alignment horizontal="center" wrapText="1"/>
    </xf>
    <xf numFmtId="0" fontId="8" fillId="0" borderId="0" xfId="0" applyFont="1" applyFill="1"/>
    <xf numFmtId="14" fontId="0" fillId="0" borderId="5" xfId="0" applyNumberFormat="1" applyFill="1" applyBorder="1" applyAlignment="1">
      <alignment horizontal="left" wrapText="1"/>
    </xf>
    <xf numFmtId="14" fontId="0" fillId="0" borderId="6" xfId="0" applyNumberFormat="1" applyFill="1" applyBorder="1" applyAlignment="1">
      <alignment horizontal="left" wrapText="1"/>
    </xf>
    <xf numFmtId="14" fontId="0" fillId="0" borderId="4" xfId="0" applyNumberFormat="1" applyFill="1" applyBorder="1" applyAlignment="1">
      <alignment horizontal="left" wrapText="1"/>
    </xf>
    <xf numFmtId="0" fontId="7" fillId="5" borderId="5" xfId="0" applyFont="1" applyFill="1" applyBorder="1" applyAlignment="1">
      <alignment horizontal="left" wrapText="1"/>
    </xf>
    <xf numFmtId="0" fontId="0" fillId="0" borderId="4" xfId="0" applyBorder="1"/>
    <xf numFmtId="0" fontId="0" fillId="5" borderId="5" xfId="0" applyFill="1" applyBorder="1" applyAlignment="1">
      <alignment horizontal="left" wrapText="1"/>
    </xf>
    <xf numFmtId="0" fontId="0" fillId="5" borderId="4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5" borderId="5" xfId="0" applyFont="1" applyFill="1" applyBorder="1" applyAlignment="1">
      <alignment horizontal="left" wrapText="1"/>
    </xf>
    <xf numFmtId="0" fontId="0" fillId="5" borderId="6" xfId="0" applyFill="1" applyBorder="1" applyAlignment="1">
      <alignment horizontal="left" wrapText="1"/>
    </xf>
    <xf numFmtId="15" fontId="8" fillId="5" borderId="5" xfId="0" applyNumberFormat="1" applyFont="1" applyFill="1" applyBorder="1" applyAlignment="1">
      <alignment horizontal="left"/>
    </xf>
    <xf numFmtId="15" fontId="0" fillId="5" borderId="6" xfId="0" applyNumberFormat="1" applyFill="1" applyBorder="1" applyAlignment="1">
      <alignment horizontal="left"/>
    </xf>
    <xf numFmtId="15" fontId="0" fillId="5" borderId="4" xfId="0" applyNumberFormat="1" applyFill="1" applyBorder="1" applyAlignment="1">
      <alignment horizontal="left"/>
    </xf>
    <xf numFmtId="0" fontId="0" fillId="5" borderId="5" xfId="0" applyNumberFormat="1" applyFill="1" applyBorder="1" applyAlignment="1">
      <alignment horizontal="left"/>
    </xf>
    <xf numFmtId="0" fontId="0" fillId="5" borderId="6" xfId="0" applyNumberFormat="1" applyFill="1" applyBorder="1" applyAlignment="1">
      <alignment horizontal="left"/>
    </xf>
    <xf numFmtId="0" fontId="0" fillId="5" borderId="4" xfId="0" applyNumberFormat="1" applyFill="1" applyBorder="1" applyAlignment="1">
      <alignment horizontal="left"/>
    </xf>
    <xf numFmtId="0" fontId="7" fillId="5" borderId="7" xfId="0" applyFont="1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13" xfId="0" applyFill="1" applyBorder="1" applyAlignment="1">
      <alignment horizontal="left" vertical="top" wrapText="1"/>
    </xf>
    <xf numFmtId="15" fontId="0" fillId="6" borderId="5" xfId="0" applyNumberFormat="1" applyFill="1" applyBorder="1" applyAlignment="1">
      <alignment horizontal="left"/>
    </xf>
    <xf numFmtId="15" fontId="0" fillId="6" borderId="6" xfId="0" applyNumberFormat="1" applyFill="1" applyBorder="1" applyAlignment="1">
      <alignment horizontal="left"/>
    </xf>
    <xf numFmtId="15" fontId="0" fillId="6" borderId="4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114300</xdr:rowOff>
    </xdr:from>
    <xdr:to>
      <xdr:col>7</xdr:col>
      <xdr:colOff>0</xdr:colOff>
      <xdr:row>11</xdr:row>
      <xdr:rowOff>133350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0" y="866775"/>
          <a:ext cx="762000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Enter the  a,m, and b values for each Task into columns C,D and E.  The E and SD values for each task will be calculated and displayed in columns F and G.  A task estimate with at least 95% confidence and the required task booking value is calculated and displayed in columns H and J.</a:t>
          </a:r>
        </a:p>
        <a:p>
          <a:pPr algn="l" rtl="0">
            <a:defRPr sz="1000"/>
          </a:pPr>
          <a:endParaRPr lang="en-GB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Based on the individual task estimates the E value and SD for the project will be calculated and displayed as will the overall work estimate for the project with at least 95% confidence levels.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workbookViewId="0">
      <selection activeCell="E18" sqref="E18"/>
    </sheetView>
  </sheetViews>
  <sheetFormatPr defaultRowHeight="12.75" x14ac:dyDescent="0.2"/>
  <cols>
    <col min="1" max="1" width="8.28515625" customWidth="1"/>
    <col min="2" max="2" width="24.85546875" bestFit="1" customWidth="1"/>
    <col min="7" max="7" width="44.5703125" customWidth="1"/>
  </cols>
  <sheetData>
    <row r="2" spans="1:7" s="3" customFormat="1" ht="18" x14ac:dyDescent="0.25">
      <c r="A2" s="3" t="s">
        <v>30</v>
      </c>
    </row>
    <row r="4" spans="1:7" s="4" customFormat="1" ht="15.75" x14ac:dyDescent="0.25">
      <c r="A4" s="4" t="s">
        <v>10</v>
      </c>
    </row>
    <row r="14" spans="1:7" x14ac:dyDescent="0.2">
      <c r="A14" s="5"/>
      <c r="B14" s="6"/>
      <c r="C14" s="6"/>
      <c r="D14" s="6"/>
      <c r="E14" s="6"/>
      <c r="F14" s="6"/>
      <c r="G14" s="6"/>
    </row>
    <row r="15" spans="1:7" x14ac:dyDescent="0.2">
      <c r="A15" s="5"/>
      <c r="B15" s="2" t="s">
        <v>14</v>
      </c>
      <c r="C15" s="75" t="s">
        <v>80</v>
      </c>
      <c r="D15" s="76"/>
      <c r="E15" s="76"/>
      <c r="F15" s="76"/>
      <c r="G15" s="72"/>
    </row>
    <row r="16" spans="1:7" x14ac:dyDescent="0.2">
      <c r="A16" s="5"/>
      <c r="B16" s="6"/>
      <c r="C16" s="6"/>
      <c r="D16" s="6"/>
      <c r="E16" s="6"/>
      <c r="F16" s="6"/>
      <c r="G16" s="6"/>
    </row>
    <row r="17" spans="1:7" x14ac:dyDescent="0.2">
      <c r="A17" s="5"/>
      <c r="B17" s="2" t="s">
        <v>32</v>
      </c>
      <c r="C17" s="77" t="s">
        <v>52</v>
      </c>
      <c r="D17" s="78"/>
      <c r="E17" s="79"/>
      <c r="F17" s="6"/>
      <c r="G17" s="7"/>
    </row>
    <row r="18" spans="1:7" x14ac:dyDescent="0.2">
      <c r="A18" s="5"/>
      <c r="B18" s="6"/>
      <c r="C18" s="6"/>
      <c r="D18" s="6"/>
      <c r="E18" s="6"/>
      <c r="F18" s="6"/>
      <c r="G18" s="6"/>
    </row>
    <row r="19" spans="1:7" x14ac:dyDescent="0.2">
      <c r="A19" s="5"/>
      <c r="B19" s="2" t="s">
        <v>9</v>
      </c>
      <c r="C19" s="92"/>
      <c r="D19" s="93"/>
      <c r="E19" s="94"/>
      <c r="F19" s="6"/>
      <c r="G19" s="7"/>
    </row>
    <row r="20" spans="1:7" x14ac:dyDescent="0.2">
      <c r="A20" s="5"/>
      <c r="B20" s="6"/>
      <c r="C20" s="6"/>
      <c r="D20" s="6"/>
      <c r="E20" s="6"/>
      <c r="F20" s="6"/>
      <c r="G20" s="6"/>
    </row>
    <row r="21" spans="1:7" x14ac:dyDescent="0.2">
      <c r="A21" s="5"/>
      <c r="B21" s="2" t="s">
        <v>27</v>
      </c>
      <c r="C21" s="92"/>
      <c r="D21" s="93"/>
      <c r="E21" s="94"/>
      <c r="F21" s="6"/>
      <c r="G21" s="7"/>
    </row>
    <row r="22" spans="1:7" x14ac:dyDescent="0.2">
      <c r="A22" s="5"/>
      <c r="B22" s="6"/>
      <c r="C22" s="8"/>
      <c r="D22" s="6"/>
      <c r="E22" s="6"/>
      <c r="F22" s="6"/>
      <c r="G22" s="7"/>
    </row>
    <row r="23" spans="1:7" x14ac:dyDescent="0.2">
      <c r="A23" s="5"/>
      <c r="B23" s="2" t="s">
        <v>15</v>
      </c>
      <c r="C23" s="80"/>
      <c r="D23" s="81"/>
      <c r="E23" s="82"/>
      <c r="F23" s="6"/>
      <c r="G23" s="7"/>
    </row>
    <row r="24" spans="1:7" x14ac:dyDescent="0.2">
      <c r="A24" s="5"/>
      <c r="B24" s="6"/>
      <c r="C24" s="6"/>
      <c r="D24" s="9"/>
      <c r="E24" s="6"/>
      <c r="F24" s="6"/>
      <c r="G24" s="6"/>
    </row>
    <row r="25" spans="1:7" x14ac:dyDescent="0.2">
      <c r="A25" s="5"/>
      <c r="B25" s="2" t="s">
        <v>33</v>
      </c>
      <c r="C25" s="6"/>
      <c r="D25" s="9"/>
      <c r="E25" s="6"/>
      <c r="F25" s="2"/>
      <c r="G25" s="6"/>
    </row>
    <row r="26" spans="1:7" x14ac:dyDescent="0.2">
      <c r="A26" s="5"/>
      <c r="B26" s="2"/>
      <c r="C26" s="6"/>
      <c r="D26" s="9"/>
      <c r="E26" s="6"/>
      <c r="F26" s="2"/>
      <c r="G26" s="6"/>
    </row>
    <row r="27" spans="1:7" x14ac:dyDescent="0.2">
      <c r="A27" s="5"/>
      <c r="B27" s="83" t="s">
        <v>34</v>
      </c>
      <c r="C27" s="84"/>
      <c r="D27" s="84"/>
      <c r="E27" s="84"/>
      <c r="F27" s="84"/>
      <c r="G27" s="85"/>
    </row>
    <row r="28" spans="1:7" x14ac:dyDescent="0.2">
      <c r="A28" s="5"/>
      <c r="B28" s="86"/>
      <c r="C28" s="87"/>
      <c r="D28" s="87"/>
      <c r="E28" s="87"/>
      <c r="F28" s="87"/>
      <c r="G28" s="88"/>
    </row>
    <row r="29" spans="1:7" x14ac:dyDescent="0.2">
      <c r="A29" s="5"/>
      <c r="B29" s="86"/>
      <c r="C29" s="87"/>
      <c r="D29" s="87"/>
      <c r="E29" s="87"/>
      <c r="F29" s="87"/>
      <c r="G29" s="88"/>
    </row>
    <row r="30" spans="1:7" x14ac:dyDescent="0.2">
      <c r="A30" s="5"/>
      <c r="B30" s="86"/>
      <c r="C30" s="87"/>
      <c r="D30" s="87"/>
      <c r="E30" s="87"/>
      <c r="F30" s="87"/>
      <c r="G30" s="88"/>
    </row>
    <row r="31" spans="1:7" x14ac:dyDescent="0.2">
      <c r="A31" s="5"/>
      <c r="B31" s="86"/>
      <c r="C31" s="87"/>
      <c r="D31" s="87"/>
      <c r="E31" s="87"/>
      <c r="F31" s="87"/>
      <c r="G31" s="88"/>
    </row>
    <row r="32" spans="1:7" x14ac:dyDescent="0.2">
      <c r="A32" s="5"/>
      <c r="B32" s="89"/>
      <c r="C32" s="90"/>
      <c r="D32" s="90"/>
      <c r="E32" s="90"/>
      <c r="F32" s="90"/>
      <c r="G32" s="91"/>
    </row>
    <row r="33" spans="1:7" x14ac:dyDescent="0.2">
      <c r="A33" s="5"/>
      <c r="B33" s="6"/>
      <c r="C33" s="6"/>
      <c r="D33" s="6"/>
      <c r="E33" s="6"/>
      <c r="F33" s="6"/>
      <c r="G33" s="6"/>
    </row>
    <row r="34" spans="1:7" x14ac:dyDescent="0.2">
      <c r="A34" s="5"/>
      <c r="B34" s="2" t="s">
        <v>28</v>
      </c>
      <c r="C34" s="6"/>
      <c r="D34" s="9"/>
      <c r="E34" s="6"/>
      <c r="F34" s="6"/>
      <c r="G34" s="6"/>
    </row>
    <row r="35" spans="1:7" s="1" customFormat="1" x14ac:dyDescent="0.2">
      <c r="A35" s="10"/>
      <c r="B35" s="2" t="s">
        <v>11</v>
      </c>
      <c r="C35" s="2"/>
      <c r="D35" s="11" t="s">
        <v>12</v>
      </c>
      <c r="E35" s="2"/>
      <c r="F35" s="2"/>
      <c r="G35" s="2" t="s">
        <v>13</v>
      </c>
    </row>
    <row r="36" spans="1:7" ht="89.25" customHeight="1" x14ac:dyDescent="0.2">
      <c r="A36" s="5"/>
      <c r="B36" s="69" t="s">
        <v>36</v>
      </c>
      <c r="C36" s="70"/>
      <c r="D36" s="66"/>
      <c r="E36" s="67"/>
      <c r="F36" s="68"/>
      <c r="G36" s="45"/>
    </row>
    <row r="37" spans="1:7" x14ac:dyDescent="0.2">
      <c r="A37" s="5"/>
      <c r="B37" s="71"/>
      <c r="C37" s="72"/>
      <c r="D37" s="66"/>
      <c r="E37" s="67"/>
      <c r="F37" s="68"/>
      <c r="G37" s="46"/>
    </row>
    <row r="38" spans="1:7" x14ac:dyDescent="0.2">
      <c r="A38" s="5"/>
      <c r="B38" s="71"/>
      <c r="C38" s="72"/>
      <c r="D38" s="66"/>
      <c r="E38" s="67"/>
      <c r="F38" s="68"/>
      <c r="G38" s="46"/>
    </row>
    <row r="39" spans="1:7" x14ac:dyDescent="0.2">
      <c r="A39" s="5"/>
      <c r="B39" s="71"/>
      <c r="C39" s="72"/>
      <c r="D39" s="66"/>
      <c r="E39" s="67"/>
      <c r="F39" s="68"/>
      <c r="G39" s="46"/>
    </row>
    <row r="40" spans="1:7" x14ac:dyDescent="0.2">
      <c r="A40" s="5"/>
      <c r="B40" s="73"/>
      <c r="C40" s="74"/>
      <c r="D40" s="66"/>
      <c r="E40" s="67"/>
      <c r="F40" s="68"/>
      <c r="G40" s="46"/>
    </row>
    <row r="41" spans="1:7" x14ac:dyDescent="0.2">
      <c r="A41" s="5"/>
      <c r="B41" s="73"/>
      <c r="C41" s="74"/>
      <c r="D41" s="66"/>
      <c r="E41" s="67"/>
      <c r="F41" s="68"/>
      <c r="G41" s="46"/>
    </row>
    <row r="42" spans="1:7" x14ac:dyDescent="0.2">
      <c r="A42" s="5"/>
      <c r="B42" s="73"/>
      <c r="C42" s="74"/>
      <c r="D42" s="66"/>
      <c r="E42" s="67"/>
      <c r="F42" s="68"/>
      <c r="G42" s="46"/>
    </row>
    <row r="43" spans="1:7" x14ac:dyDescent="0.2">
      <c r="A43" s="34"/>
      <c r="B43" s="73"/>
      <c r="C43" s="74"/>
      <c r="D43" s="66"/>
      <c r="E43" s="67"/>
      <c r="F43" s="68"/>
      <c r="G43" s="46"/>
    </row>
  </sheetData>
  <mergeCells count="22">
    <mergeCell ref="B43:C43"/>
    <mergeCell ref="D43:F43"/>
    <mergeCell ref="B41:C41"/>
    <mergeCell ref="D41:F41"/>
    <mergeCell ref="B42:C42"/>
    <mergeCell ref="D42:F42"/>
    <mergeCell ref="C15:G15"/>
    <mergeCell ref="C17:E17"/>
    <mergeCell ref="C23:E23"/>
    <mergeCell ref="D39:F39"/>
    <mergeCell ref="B27:G32"/>
    <mergeCell ref="C21:E21"/>
    <mergeCell ref="C19:E19"/>
    <mergeCell ref="D40:F40"/>
    <mergeCell ref="B36:C36"/>
    <mergeCell ref="B37:C37"/>
    <mergeCell ref="B38:C38"/>
    <mergeCell ref="B39:C39"/>
    <mergeCell ref="B40:C40"/>
    <mergeCell ref="D36:F36"/>
    <mergeCell ref="D37:F37"/>
    <mergeCell ref="D38:F38"/>
  </mergeCells>
  <phoneticPr fontId="0" type="noConversion"/>
  <pageMargins left="0.75" right="0.75" top="1" bottom="1" header="0.5" footer="0.5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tabSelected="1" topLeftCell="A33" zoomScale="80" zoomScaleNormal="80" workbookViewId="0">
      <selection activeCell="B54" sqref="B54"/>
    </sheetView>
  </sheetViews>
  <sheetFormatPr defaultRowHeight="15.75" x14ac:dyDescent="0.25"/>
  <cols>
    <col min="1" max="1" width="22.42578125" style="17" customWidth="1"/>
    <col min="2" max="2" width="48.5703125" style="14" customWidth="1"/>
    <col min="3" max="3" width="47.7109375" style="23" customWidth="1"/>
    <col min="4" max="4" width="12.7109375" style="22" customWidth="1"/>
    <col min="5" max="5" width="15.42578125" style="22" customWidth="1"/>
    <col min="6" max="6" width="15.140625" style="22" customWidth="1"/>
    <col min="7" max="7" width="10.85546875" style="29" customWidth="1"/>
    <col min="8" max="8" width="9.85546875" style="29" customWidth="1"/>
    <col min="9" max="9" width="14" style="29" customWidth="1"/>
    <col min="10" max="10" width="1.85546875" style="18" customWidth="1"/>
    <col min="11" max="11" width="4.28515625" customWidth="1"/>
  </cols>
  <sheetData>
    <row r="1" spans="1:15" ht="63" x14ac:dyDescent="0.25">
      <c r="A1" s="12" t="s">
        <v>29</v>
      </c>
      <c r="B1" s="12" t="s">
        <v>1</v>
      </c>
      <c r="C1" s="21" t="s">
        <v>35</v>
      </c>
      <c r="D1" s="21" t="s">
        <v>2</v>
      </c>
      <c r="E1" s="21" t="s">
        <v>3</v>
      </c>
      <c r="F1" s="21" t="s">
        <v>4</v>
      </c>
      <c r="G1" s="27" t="s">
        <v>5</v>
      </c>
      <c r="H1" s="27" t="s">
        <v>6</v>
      </c>
      <c r="I1" s="27" t="s">
        <v>23</v>
      </c>
      <c r="J1" s="13" t="s">
        <v>0</v>
      </c>
    </row>
    <row r="2" spans="1:15" x14ac:dyDescent="0.25">
      <c r="A2" s="15"/>
      <c r="B2" s="54" t="s">
        <v>17</v>
      </c>
      <c r="C2" s="55" t="s">
        <v>79</v>
      </c>
      <c r="D2" s="32">
        <f>0.25*SUM(D6:D6,D8:D21,D24:D41,D42:D66)</f>
        <v>7.3749999999999991</v>
      </c>
      <c r="E2" s="32">
        <f>0.25*SUM(E6:E6,E8:E21,E24:E40,E42:E66)</f>
        <v>10.250000000000002</v>
      </c>
      <c r="F2" s="32">
        <f>0.25*SUM(F6:F6,F8:F21,F24:F40,F42:F66)</f>
        <v>13.500000000000004</v>
      </c>
      <c r="G2" s="28">
        <f>ROUNDUP((D2+4*E2+F2)/6,1)</f>
        <v>10.4</v>
      </c>
      <c r="H2" s="28">
        <f>ROUNDUP((F2-D2)/6,1)</f>
        <v>1.1000000000000001</v>
      </c>
      <c r="I2" s="28">
        <f>G2+2*H2</f>
        <v>12.600000000000001</v>
      </c>
      <c r="J2" s="26">
        <f>ROUNDUP(H2*H2, 1)</f>
        <v>1.3</v>
      </c>
      <c r="L2" s="65"/>
      <c r="M2" s="62"/>
      <c r="N2" s="62"/>
      <c r="O2" s="62"/>
    </row>
    <row r="3" spans="1:15" x14ac:dyDescent="0.25">
      <c r="A3" s="15"/>
      <c r="B3" s="54" t="s">
        <v>57</v>
      </c>
      <c r="C3" s="55" t="s">
        <v>79</v>
      </c>
      <c r="D3" s="32">
        <v>1</v>
      </c>
      <c r="E3" s="32">
        <v>1.5</v>
      </c>
      <c r="F3" s="32">
        <v>2</v>
      </c>
      <c r="G3" s="28">
        <f t="shared" ref="G3:G52" si="0">ROUNDUP((D3+4*E3+F3)/6,1)</f>
        <v>1.5</v>
      </c>
      <c r="H3" s="28">
        <f t="shared" ref="H3:H52" si="1">ROUNDUP((F3-D3)/6,1)</f>
        <v>0.2</v>
      </c>
      <c r="I3" s="28">
        <f t="shared" ref="I3:I52" si="2">G3+2*H3</f>
        <v>1.9</v>
      </c>
      <c r="J3" s="26"/>
    </row>
    <row r="4" spans="1:15" x14ac:dyDescent="0.25">
      <c r="A4" s="15"/>
      <c r="B4" s="54" t="s">
        <v>58</v>
      </c>
      <c r="C4" s="55"/>
      <c r="D4" s="32"/>
      <c r="E4" s="32"/>
      <c r="F4" s="32"/>
      <c r="G4" s="28">
        <f t="shared" si="0"/>
        <v>0</v>
      </c>
      <c r="H4" s="28">
        <f t="shared" si="1"/>
        <v>0</v>
      </c>
      <c r="I4" s="28">
        <f t="shared" si="2"/>
        <v>0</v>
      </c>
      <c r="J4" s="26"/>
    </row>
    <row r="5" spans="1:15" x14ac:dyDescent="0.25">
      <c r="A5" s="15"/>
      <c r="B5" s="54" t="s">
        <v>46</v>
      </c>
      <c r="C5" s="55" t="s">
        <v>46</v>
      </c>
      <c r="D5" s="32">
        <v>1</v>
      </c>
      <c r="E5" s="32">
        <v>2</v>
      </c>
      <c r="F5" s="32">
        <v>2.5</v>
      </c>
      <c r="G5" s="28">
        <f t="shared" si="0"/>
        <v>2</v>
      </c>
      <c r="H5" s="28">
        <f t="shared" si="1"/>
        <v>0.30000000000000004</v>
      </c>
      <c r="I5" s="28">
        <f t="shared" si="2"/>
        <v>2.6</v>
      </c>
      <c r="J5" s="26"/>
    </row>
    <row r="6" spans="1:15" x14ac:dyDescent="0.25">
      <c r="A6" s="15"/>
      <c r="B6" s="15"/>
      <c r="C6" s="55"/>
      <c r="D6" s="32"/>
      <c r="E6" s="32"/>
      <c r="F6" s="32"/>
      <c r="G6" s="28">
        <f t="shared" si="0"/>
        <v>0</v>
      </c>
      <c r="H6" s="28">
        <f t="shared" si="1"/>
        <v>0</v>
      </c>
      <c r="I6" s="28">
        <f t="shared" si="2"/>
        <v>0</v>
      </c>
      <c r="J6" s="26"/>
      <c r="L6" s="41"/>
    </row>
    <row r="7" spans="1:15" x14ac:dyDescent="0.25">
      <c r="A7" s="15"/>
      <c r="B7" s="15"/>
      <c r="C7" s="42"/>
      <c r="D7" s="32"/>
      <c r="E7" s="32"/>
      <c r="F7" s="32"/>
      <c r="G7" s="28">
        <f t="shared" si="0"/>
        <v>0</v>
      </c>
      <c r="H7" s="28">
        <f t="shared" si="1"/>
        <v>0</v>
      </c>
      <c r="I7" s="28">
        <f t="shared" si="2"/>
        <v>0</v>
      </c>
      <c r="J7" s="26"/>
    </row>
    <row r="8" spans="1:15" x14ac:dyDescent="0.25">
      <c r="A8" s="60" t="s">
        <v>18</v>
      </c>
      <c r="B8" s="60" t="s">
        <v>18</v>
      </c>
      <c r="C8" s="59" t="s">
        <v>51</v>
      </c>
      <c r="D8" s="32">
        <v>0.5</v>
      </c>
      <c r="E8" s="32">
        <v>1</v>
      </c>
      <c r="F8" s="32">
        <v>1.5</v>
      </c>
      <c r="G8" s="28">
        <f t="shared" si="0"/>
        <v>1</v>
      </c>
      <c r="H8" s="28">
        <f t="shared" si="1"/>
        <v>0.2</v>
      </c>
      <c r="I8" s="28">
        <f t="shared" si="2"/>
        <v>1.4</v>
      </c>
      <c r="J8" s="26">
        <f>ROUNDUP(H8*H8, 1)</f>
        <v>0.1</v>
      </c>
    </row>
    <row r="9" spans="1:15" x14ac:dyDescent="0.25">
      <c r="A9" s="58"/>
      <c r="B9" s="58"/>
      <c r="C9" s="59" t="s">
        <v>59</v>
      </c>
      <c r="D9" s="32">
        <v>0.5</v>
      </c>
      <c r="E9" s="32">
        <v>0.5</v>
      </c>
      <c r="F9" s="32">
        <v>0.5</v>
      </c>
      <c r="G9" s="28">
        <f t="shared" si="0"/>
        <v>0.5</v>
      </c>
      <c r="H9" s="28">
        <f t="shared" si="1"/>
        <v>0</v>
      </c>
      <c r="I9" s="28">
        <f t="shared" si="2"/>
        <v>0.5</v>
      </c>
      <c r="J9" s="26"/>
    </row>
    <row r="10" spans="1:15" x14ac:dyDescent="0.25">
      <c r="A10" s="58"/>
      <c r="B10" s="58"/>
      <c r="C10" s="59" t="s">
        <v>53</v>
      </c>
      <c r="D10" s="32">
        <v>0.5</v>
      </c>
      <c r="E10" s="32">
        <v>0.5</v>
      </c>
      <c r="F10" s="32">
        <v>0.5</v>
      </c>
      <c r="G10" s="28">
        <f t="shared" si="0"/>
        <v>0.5</v>
      </c>
      <c r="H10" s="28">
        <f t="shared" si="1"/>
        <v>0</v>
      </c>
      <c r="I10" s="28">
        <f t="shared" si="2"/>
        <v>0.5</v>
      </c>
      <c r="J10" s="26"/>
    </row>
    <row r="11" spans="1:15" x14ac:dyDescent="0.25">
      <c r="A11" s="58"/>
      <c r="B11" s="58"/>
      <c r="C11" s="59" t="s">
        <v>79</v>
      </c>
      <c r="D11" s="32">
        <v>2</v>
      </c>
      <c r="E11" s="32">
        <v>3</v>
      </c>
      <c r="F11" s="32">
        <v>4</v>
      </c>
      <c r="G11" s="28">
        <f t="shared" si="0"/>
        <v>3</v>
      </c>
      <c r="H11" s="28">
        <f t="shared" si="1"/>
        <v>0.4</v>
      </c>
      <c r="I11" s="28">
        <f t="shared" si="2"/>
        <v>3.8</v>
      </c>
      <c r="J11" s="26"/>
    </row>
    <row r="12" spans="1:15" x14ac:dyDescent="0.25">
      <c r="A12" s="58"/>
      <c r="B12" s="60" t="s">
        <v>60</v>
      </c>
      <c r="C12" s="59" t="s">
        <v>51</v>
      </c>
      <c r="D12" s="32">
        <v>0.5</v>
      </c>
      <c r="E12" s="32">
        <v>0.5</v>
      </c>
      <c r="F12" s="32">
        <v>0.5</v>
      </c>
      <c r="G12" s="28">
        <f t="shared" si="0"/>
        <v>0.5</v>
      </c>
      <c r="H12" s="28">
        <f t="shared" si="1"/>
        <v>0</v>
      </c>
      <c r="I12" s="28">
        <f t="shared" si="2"/>
        <v>0.5</v>
      </c>
      <c r="J12" s="26"/>
      <c r="L12" s="56"/>
    </row>
    <row r="13" spans="1:15" x14ac:dyDescent="0.25">
      <c r="A13" s="58"/>
      <c r="B13" s="60"/>
      <c r="C13" s="59" t="s">
        <v>59</v>
      </c>
      <c r="D13" s="32">
        <v>0.5</v>
      </c>
      <c r="E13" s="32">
        <v>0.5</v>
      </c>
      <c r="F13" s="32">
        <v>0.5</v>
      </c>
      <c r="G13" s="28">
        <f t="shared" si="0"/>
        <v>0.5</v>
      </c>
      <c r="H13" s="28">
        <f t="shared" si="1"/>
        <v>0</v>
      </c>
      <c r="I13" s="28">
        <f t="shared" si="2"/>
        <v>0.5</v>
      </c>
      <c r="J13" s="26"/>
      <c r="L13" t="s">
        <v>77</v>
      </c>
    </row>
    <row r="14" spans="1:15" x14ac:dyDescent="0.25">
      <c r="A14" s="58"/>
      <c r="B14" s="60"/>
      <c r="C14" s="59" t="s">
        <v>53</v>
      </c>
      <c r="D14" s="32">
        <v>0.5</v>
      </c>
      <c r="E14" s="32">
        <v>0.5</v>
      </c>
      <c r="F14" s="32">
        <v>0.5</v>
      </c>
      <c r="G14" s="28">
        <f t="shared" si="0"/>
        <v>0.5</v>
      </c>
      <c r="H14" s="28">
        <f t="shared" si="1"/>
        <v>0</v>
      </c>
      <c r="I14" s="28">
        <f t="shared" si="2"/>
        <v>0.5</v>
      </c>
      <c r="J14" s="26"/>
      <c r="L14" t="s">
        <v>81</v>
      </c>
    </row>
    <row r="15" spans="1:15" x14ac:dyDescent="0.25">
      <c r="A15" s="58"/>
      <c r="B15" s="60"/>
      <c r="C15" s="59"/>
      <c r="D15" s="32"/>
      <c r="E15" s="32"/>
      <c r="F15" s="32"/>
      <c r="G15" s="28">
        <f t="shared" si="0"/>
        <v>0</v>
      </c>
      <c r="H15" s="28">
        <f t="shared" si="1"/>
        <v>0</v>
      </c>
      <c r="I15" s="28">
        <f t="shared" si="2"/>
        <v>0</v>
      </c>
      <c r="J15" s="26"/>
    </row>
    <row r="16" spans="1:15" x14ac:dyDescent="0.25">
      <c r="A16" s="58"/>
      <c r="B16" s="60"/>
      <c r="C16" s="59"/>
      <c r="D16" s="32"/>
      <c r="E16" s="32"/>
      <c r="F16" s="32"/>
      <c r="G16" s="28">
        <f t="shared" si="0"/>
        <v>0</v>
      </c>
      <c r="H16" s="28">
        <f t="shared" si="1"/>
        <v>0</v>
      </c>
      <c r="I16" s="28">
        <f t="shared" si="2"/>
        <v>0</v>
      </c>
      <c r="J16" s="26"/>
      <c r="L16" s="56"/>
    </row>
    <row r="17" spans="1:26" x14ac:dyDescent="0.25">
      <c r="A17" s="60" t="s">
        <v>48</v>
      </c>
      <c r="B17" s="60"/>
      <c r="C17" s="64"/>
      <c r="D17" s="32"/>
      <c r="E17" s="32"/>
      <c r="F17" s="32"/>
      <c r="G17" s="28">
        <f t="shared" si="0"/>
        <v>0</v>
      </c>
      <c r="H17" s="28">
        <f t="shared" si="1"/>
        <v>0</v>
      </c>
      <c r="I17" s="28">
        <f t="shared" si="2"/>
        <v>0</v>
      </c>
      <c r="J17" s="26"/>
    </row>
    <row r="18" spans="1:26" x14ac:dyDescent="0.25">
      <c r="A18" s="60"/>
      <c r="B18" s="60" t="s">
        <v>49</v>
      </c>
      <c r="C18" s="59" t="s">
        <v>51</v>
      </c>
      <c r="D18" s="32">
        <v>0.5</v>
      </c>
      <c r="E18" s="32">
        <v>0.5</v>
      </c>
      <c r="F18" s="32">
        <v>1</v>
      </c>
      <c r="G18" s="28">
        <f t="shared" si="0"/>
        <v>0.6</v>
      </c>
      <c r="H18" s="28">
        <f t="shared" si="1"/>
        <v>0.1</v>
      </c>
      <c r="I18" s="28">
        <f t="shared" si="2"/>
        <v>0.8</v>
      </c>
      <c r="J18" s="26">
        <f>ROUNDUP(H18*H18, 1)</f>
        <v>0.1</v>
      </c>
    </row>
    <row r="19" spans="1:26" hidden="1" x14ac:dyDescent="0.25">
      <c r="A19" s="58"/>
      <c r="B19" s="58"/>
      <c r="C19" s="64"/>
      <c r="D19" s="32"/>
      <c r="E19" s="32"/>
      <c r="F19" s="32"/>
      <c r="G19" s="28">
        <f t="shared" si="0"/>
        <v>0</v>
      </c>
      <c r="H19" s="28">
        <f t="shared" si="1"/>
        <v>0</v>
      </c>
      <c r="I19" s="28">
        <f t="shared" si="2"/>
        <v>0</v>
      </c>
      <c r="J19" s="26"/>
    </row>
    <row r="20" spans="1:26" hidden="1" x14ac:dyDescent="0.25">
      <c r="A20" s="58" t="s">
        <v>31</v>
      </c>
      <c r="B20" s="58" t="s">
        <v>31</v>
      </c>
      <c r="C20" s="64"/>
      <c r="D20" s="32"/>
      <c r="E20" s="32"/>
      <c r="F20" s="32"/>
      <c r="G20" s="28">
        <f t="shared" si="0"/>
        <v>0</v>
      </c>
      <c r="H20" s="28">
        <f t="shared" si="1"/>
        <v>0</v>
      </c>
      <c r="I20" s="28">
        <f t="shared" si="2"/>
        <v>0</v>
      </c>
      <c r="J20" s="26">
        <f>ROUNDUP(H20*H20, 1)</f>
        <v>0</v>
      </c>
    </row>
    <row r="21" spans="1:26" x14ac:dyDescent="0.25">
      <c r="A21" s="58"/>
      <c r="B21" s="60" t="s">
        <v>61</v>
      </c>
      <c r="C21" s="59" t="s">
        <v>59</v>
      </c>
      <c r="D21" s="32">
        <v>0.5</v>
      </c>
      <c r="E21" s="32">
        <v>0.5</v>
      </c>
      <c r="F21" s="32">
        <v>0.5</v>
      </c>
      <c r="G21" s="28">
        <f t="shared" si="0"/>
        <v>0.5</v>
      </c>
      <c r="H21" s="28">
        <f t="shared" si="1"/>
        <v>0</v>
      </c>
      <c r="I21" s="28">
        <f t="shared" si="2"/>
        <v>0.5</v>
      </c>
      <c r="J21" s="26"/>
    </row>
    <row r="22" spans="1:26" x14ac:dyDescent="0.25">
      <c r="A22" s="58"/>
      <c r="B22" s="60"/>
      <c r="C22" s="59"/>
      <c r="D22" s="32"/>
      <c r="E22" s="32"/>
      <c r="F22" s="32"/>
      <c r="G22" s="28">
        <f t="shared" si="0"/>
        <v>0</v>
      </c>
      <c r="H22" s="28">
        <f t="shared" si="1"/>
        <v>0</v>
      </c>
      <c r="I22" s="28">
        <f t="shared" si="2"/>
        <v>0</v>
      </c>
      <c r="J22" s="26"/>
    </row>
    <row r="23" spans="1:26" x14ac:dyDescent="0.25">
      <c r="A23" s="60"/>
      <c r="B23" s="60"/>
      <c r="C23" s="64"/>
      <c r="D23" s="32"/>
      <c r="E23" s="32"/>
      <c r="F23" s="32"/>
      <c r="G23" s="28">
        <f t="shared" si="0"/>
        <v>0</v>
      </c>
      <c r="H23" s="28">
        <f t="shared" si="1"/>
        <v>0</v>
      </c>
      <c r="I23" s="28">
        <f t="shared" si="2"/>
        <v>0</v>
      </c>
      <c r="J23" s="26"/>
    </row>
    <row r="24" spans="1:26" x14ac:dyDescent="0.25">
      <c r="A24" s="60" t="s">
        <v>19</v>
      </c>
      <c r="B24" s="60" t="s">
        <v>72</v>
      </c>
      <c r="C24" s="59" t="s">
        <v>51</v>
      </c>
      <c r="D24" s="33">
        <v>3</v>
      </c>
      <c r="E24" s="33">
        <v>4</v>
      </c>
      <c r="F24" s="33">
        <v>5</v>
      </c>
      <c r="G24" s="28">
        <f t="shared" si="0"/>
        <v>4</v>
      </c>
      <c r="H24" s="28">
        <f t="shared" si="1"/>
        <v>0.4</v>
      </c>
      <c r="I24" s="28">
        <f t="shared" si="2"/>
        <v>4.8</v>
      </c>
      <c r="J24" s="26">
        <f>ROUNDUP(H24*H24, 1)</f>
        <v>0.2</v>
      </c>
    </row>
    <row r="25" spans="1:26" x14ac:dyDescent="0.25">
      <c r="A25" s="58"/>
      <c r="B25" s="60" t="s">
        <v>62</v>
      </c>
      <c r="C25" s="59" t="s">
        <v>53</v>
      </c>
      <c r="D25" s="33">
        <v>1</v>
      </c>
      <c r="E25" s="33">
        <v>1</v>
      </c>
      <c r="F25" s="33">
        <v>1</v>
      </c>
      <c r="G25" s="28">
        <f t="shared" si="0"/>
        <v>1</v>
      </c>
      <c r="H25" s="28">
        <f t="shared" si="1"/>
        <v>0</v>
      </c>
      <c r="I25" s="28">
        <f t="shared" si="2"/>
        <v>1</v>
      </c>
      <c r="J25" s="26">
        <f>ROUNDUP(H25*H25, 1)</f>
        <v>0</v>
      </c>
    </row>
    <row r="26" spans="1:26" s="57" customFormat="1" x14ac:dyDescent="0.25">
      <c r="A26" s="58"/>
      <c r="B26" s="60" t="s">
        <v>63</v>
      </c>
      <c r="C26" s="59" t="s">
        <v>59</v>
      </c>
      <c r="D26" s="33">
        <v>1</v>
      </c>
      <c r="E26" s="33">
        <v>1</v>
      </c>
      <c r="F26" s="33">
        <v>1</v>
      </c>
      <c r="G26" s="28">
        <f t="shared" si="0"/>
        <v>1</v>
      </c>
      <c r="H26" s="28">
        <f t="shared" si="1"/>
        <v>0</v>
      </c>
      <c r="I26" s="28">
        <f t="shared" si="2"/>
        <v>1</v>
      </c>
      <c r="J26" s="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x14ac:dyDescent="0.25">
      <c r="A27" s="58"/>
      <c r="B27" s="60" t="s">
        <v>64</v>
      </c>
      <c r="C27" s="59" t="s">
        <v>51</v>
      </c>
      <c r="D27" s="33">
        <v>0.5</v>
      </c>
      <c r="E27" s="33">
        <v>1</v>
      </c>
      <c r="F27" s="33">
        <v>2</v>
      </c>
      <c r="G27" s="28">
        <f t="shared" si="0"/>
        <v>1.1000000000000001</v>
      </c>
      <c r="H27" s="28">
        <f t="shared" si="1"/>
        <v>0.30000000000000004</v>
      </c>
      <c r="I27" s="28">
        <f t="shared" si="2"/>
        <v>1.7000000000000002</v>
      </c>
      <c r="J27" s="26"/>
    </row>
    <row r="28" spans="1:26" x14ac:dyDescent="0.25">
      <c r="A28" s="58"/>
      <c r="B28" s="60" t="s">
        <v>64</v>
      </c>
      <c r="C28" s="59" t="s">
        <v>53</v>
      </c>
      <c r="D28" s="33">
        <v>0.5</v>
      </c>
      <c r="E28" s="33">
        <v>1</v>
      </c>
      <c r="F28" s="33">
        <v>2</v>
      </c>
      <c r="G28" s="28">
        <f t="shared" si="0"/>
        <v>1.1000000000000001</v>
      </c>
      <c r="H28" s="28">
        <f t="shared" si="1"/>
        <v>0.30000000000000004</v>
      </c>
      <c r="I28" s="28">
        <f t="shared" si="2"/>
        <v>1.7000000000000002</v>
      </c>
      <c r="J28" s="26"/>
    </row>
    <row r="29" spans="1:26" s="57" customFormat="1" x14ac:dyDescent="0.25">
      <c r="A29" s="58"/>
      <c r="B29" s="60" t="s">
        <v>64</v>
      </c>
      <c r="C29" s="59" t="s">
        <v>59</v>
      </c>
      <c r="D29" s="33">
        <v>0.5</v>
      </c>
      <c r="E29" s="33">
        <v>1</v>
      </c>
      <c r="F29" s="33">
        <v>2</v>
      </c>
      <c r="G29" s="28">
        <f t="shared" si="0"/>
        <v>1.1000000000000001</v>
      </c>
      <c r="H29" s="28">
        <f t="shared" si="1"/>
        <v>0.30000000000000004</v>
      </c>
      <c r="I29" s="28">
        <f t="shared" si="2"/>
        <v>1.7000000000000002</v>
      </c>
      <c r="J29" s="26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s="57" customFormat="1" ht="31.5" x14ac:dyDescent="0.25">
      <c r="A30" s="58"/>
      <c r="B30" s="60" t="s">
        <v>83</v>
      </c>
      <c r="C30" s="59" t="s">
        <v>51</v>
      </c>
      <c r="D30" s="33">
        <v>0.5</v>
      </c>
      <c r="E30" s="33">
        <v>1</v>
      </c>
      <c r="F30" s="33">
        <v>1.5</v>
      </c>
      <c r="G30" s="28">
        <f t="shared" si="0"/>
        <v>1</v>
      </c>
      <c r="H30" s="28">
        <f t="shared" si="1"/>
        <v>0.2</v>
      </c>
      <c r="I30" s="28">
        <f t="shared" si="2"/>
        <v>1.4</v>
      </c>
      <c r="J30" s="26"/>
      <c r="K30"/>
      <c r="L30"/>
      <c r="M30"/>
      <c r="N30" s="61"/>
      <c r="O30" s="61"/>
      <c r="P30" s="61"/>
      <c r="Q30"/>
      <c r="R30"/>
      <c r="S30"/>
      <c r="T30"/>
      <c r="U30"/>
      <c r="V30"/>
      <c r="W30"/>
      <c r="X30"/>
      <c r="Y30"/>
      <c r="Z30"/>
    </row>
    <row r="31" spans="1:26" s="57" customFormat="1" x14ac:dyDescent="0.25">
      <c r="A31" s="58"/>
      <c r="B31" s="60"/>
      <c r="C31" s="59"/>
      <c r="D31" s="33"/>
      <c r="E31" s="33"/>
      <c r="F31" s="33"/>
      <c r="G31" s="28">
        <f t="shared" si="0"/>
        <v>0</v>
      </c>
      <c r="H31" s="28">
        <f t="shared" si="1"/>
        <v>0</v>
      </c>
      <c r="I31" s="28">
        <f t="shared" si="2"/>
        <v>0</v>
      </c>
      <c r="J31" s="26"/>
      <c r="K31"/>
      <c r="L31"/>
      <c r="M31"/>
      <c r="N31" s="61"/>
      <c r="O31" s="61"/>
      <c r="P31" s="61"/>
      <c r="Q31"/>
      <c r="R31"/>
      <c r="S31"/>
      <c r="T31"/>
      <c r="U31"/>
      <c r="V31"/>
      <c r="W31"/>
      <c r="X31"/>
      <c r="Y31"/>
      <c r="Z31"/>
    </row>
    <row r="32" spans="1:26" s="62" customFormat="1" x14ac:dyDescent="0.25">
      <c r="A32" s="58" t="s">
        <v>20</v>
      </c>
      <c r="B32" s="60" t="s">
        <v>74</v>
      </c>
      <c r="C32" s="59" t="s">
        <v>51</v>
      </c>
      <c r="D32" s="61">
        <v>1</v>
      </c>
      <c r="E32" s="61">
        <v>1</v>
      </c>
      <c r="F32" s="61">
        <v>1</v>
      </c>
      <c r="G32" s="28">
        <f t="shared" si="0"/>
        <v>1</v>
      </c>
      <c r="H32" s="28">
        <f t="shared" si="1"/>
        <v>0</v>
      </c>
      <c r="I32" s="28">
        <f t="shared" si="2"/>
        <v>1</v>
      </c>
      <c r="J32" s="63"/>
    </row>
    <row r="33" spans="1:26" s="62" customFormat="1" x14ac:dyDescent="0.25">
      <c r="A33" s="58"/>
      <c r="B33" s="60"/>
      <c r="C33" s="59"/>
      <c r="D33" s="61"/>
      <c r="E33" s="61"/>
      <c r="F33" s="61"/>
      <c r="G33" s="28">
        <f t="shared" si="0"/>
        <v>0</v>
      </c>
      <c r="H33" s="28">
        <f t="shared" si="1"/>
        <v>0</v>
      </c>
      <c r="I33" s="28">
        <f t="shared" si="2"/>
        <v>0</v>
      </c>
      <c r="J33" s="63"/>
    </row>
    <row r="34" spans="1:26" x14ac:dyDescent="0.25">
      <c r="A34" s="58"/>
      <c r="B34" s="60" t="s">
        <v>72</v>
      </c>
      <c r="C34" s="59" t="s">
        <v>51</v>
      </c>
      <c r="D34" s="32">
        <v>3</v>
      </c>
      <c r="E34" s="32">
        <v>4</v>
      </c>
      <c r="F34" s="32">
        <v>5</v>
      </c>
      <c r="G34" s="28">
        <f t="shared" si="0"/>
        <v>4</v>
      </c>
      <c r="H34" s="28">
        <f t="shared" si="1"/>
        <v>0.4</v>
      </c>
      <c r="I34" s="28">
        <f t="shared" si="2"/>
        <v>4.8</v>
      </c>
      <c r="J34" s="26">
        <f>ROUNDUP(H34*H34, 1)</f>
        <v>0.2</v>
      </c>
    </row>
    <row r="35" spans="1:26" s="57" customFormat="1" x14ac:dyDescent="0.25">
      <c r="A35" s="58"/>
      <c r="B35" s="60" t="s">
        <v>70</v>
      </c>
      <c r="C35" s="59" t="s">
        <v>59</v>
      </c>
      <c r="D35" s="32">
        <v>1</v>
      </c>
      <c r="E35" s="32">
        <v>1</v>
      </c>
      <c r="F35" s="32">
        <v>1</v>
      </c>
      <c r="G35" s="28">
        <f t="shared" si="0"/>
        <v>1</v>
      </c>
      <c r="H35" s="28">
        <f t="shared" si="1"/>
        <v>0</v>
      </c>
      <c r="I35" s="28">
        <f t="shared" si="2"/>
        <v>1</v>
      </c>
      <c r="J35" s="26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x14ac:dyDescent="0.25">
      <c r="A36" s="58"/>
      <c r="B36" s="60" t="s">
        <v>70</v>
      </c>
      <c r="C36" s="59" t="s">
        <v>53</v>
      </c>
      <c r="D36" s="32">
        <v>1</v>
      </c>
      <c r="E36" s="32">
        <v>1</v>
      </c>
      <c r="F36" s="32">
        <v>1</v>
      </c>
      <c r="G36" s="28">
        <f t="shared" si="0"/>
        <v>1</v>
      </c>
      <c r="H36" s="28">
        <f t="shared" si="1"/>
        <v>0</v>
      </c>
      <c r="I36" s="28">
        <f t="shared" si="2"/>
        <v>1</v>
      </c>
      <c r="J36" s="26"/>
    </row>
    <row r="37" spans="1:26" ht="31.5" x14ac:dyDescent="0.25">
      <c r="A37" s="58"/>
      <c r="B37" s="60" t="s">
        <v>67</v>
      </c>
      <c r="C37" s="59" t="s">
        <v>53</v>
      </c>
      <c r="D37" s="32">
        <v>1</v>
      </c>
      <c r="E37" s="32">
        <v>1</v>
      </c>
      <c r="F37" s="32">
        <v>1</v>
      </c>
      <c r="G37" s="28">
        <f t="shared" si="0"/>
        <v>1</v>
      </c>
      <c r="H37" s="28">
        <f t="shared" si="1"/>
        <v>0</v>
      </c>
      <c r="I37" s="28">
        <f t="shared" si="2"/>
        <v>1</v>
      </c>
      <c r="J37" s="26"/>
    </row>
    <row r="38" spans="1:26" x14ac:dyDescent="0.25">
      <c r="A38" s="58"/>
      <c r="B38" s="60" t="s">
        <v>69</v>
      </c>
      <c r="C38" s="59" t="s">
        <v>51</v>
      </c>
      <c r="D38" s="33">
        <v>0</v>
      </c>
      <c r="E38" s="33">
        <v>0.5</v>
      </c>
      <c r="F38" s="33">
        <v>1</v>
      </c>
      <c r="G38" s="28">
        <f t="shared" si="0"/>
        <v>0.5</v>
      </c>
      <c r="H38" s="28">
        <f t="shared" si="1"/>
        <v>0.2</v>
      </c>
      <c r="I38" s="28">
        <f t="shared" si="2"/>
        <v>0.9</v>
      </c>
      <c r="J38" s="26"/>
    </row>
    <row r="39" spans="1:26" x14ac:dyDescent="0.25">
      <c r="A39" s="58"/>
      <c r="B39" s="60" t="s">
        <v>69</v>
      </c>
      <c r="C39" s="59" t="s">
        <v>53</v>
      </c>
      <c r="D39" s="33">
        <v>0</v>
      </c>
      <c r="E39" s="33">
        <v>0.5</v>
      </c>
      <c r="F39" s="33">
        <v>1</v>
      </c>
      <c r="G39" s="28">
        <f t="shared" si="0"/>
        <v>0.5</v>
      </c>
      <c r="H39" s="28">
        <f t="shared" si="1"/>
        <v>0.2</v>
      </c>
      <c r="I39" s="28">
        <f t="shared" si="2"/>
        <v>0.9</v>
      </c>
      <c r="J39" s="26"/>
    </row>
    <row r="40" spans="1:26" s="57" customFormat="1" x14ac:dyDescent="0.25">
      <c r="A40" s="58"/>
      <c r="B40" s="60" t="s">
        <v>69</v>
      </c>
      <c r="C40" s="59" t="s">
        <v>59</v>
      </c>
      <c r="D40" s="33">
        <v>0</v>
      </c>
      <c r="E40" s="33">
        <v>0.5</v>
      </c>
      <c r="F40" s="33">
        <v>1</v>
      </c>
      <c r="G40" s="28">
        <f t="shared" si="0"/>
        <v>0.5</v>
      </c>
      <c r="H40" s="28">
        <f t="shared" si="1"/>
        <v>0.2</v>
      </c>
      <c r="I40" s="28">
        <f t="shared" si="2"/>
        <v>0.9</v>
      </c>
      <c r="J40" s="26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s="57" customFormat="1" x14ac:dyDescent="0.25">
      <c r="A41" s="58"/>
      <c r="B41" s="60"/>
      <c r="C41" s="59"/>
      <c r="D41" s="32"/>
      <c r="E41" s="32"/>
      <c r="F41" s="32"/>
      <c r="G41" s="28">
        <f t="shared" si="0"/>
        <v>0</v>
      </c>
      <c r="H41" s="28">
        <f t="shared" si="1"/>
        <v>0</v>
      </c>
      <c r="I41" s="28">
        <f t="shared" si="2"/>
        <v>0</v>
      </c>
      <c r="J41" s="26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x14ac:dyDescent="0.25">
      <c r="A42" s="58"/>
      <c r="B42" s="60"/>
      <c r="C42" s="59"/>
      <c r="D42" s="32"/>
      <c r="E42" s="32"/>
      <c r="F42" s="32"/>
      <c r="G42" s="28">
        <f t="shared" si="0"/>
        <v>0</v>
      </c>
      <c r="H42" s="28">
        <f t="shared" si="1"/>
        <v>0</v>
      </c>
      <c r="I42" s="28">
        <f t="shared" si="2"/>
        <v>0</v>
      </c>
      <c r="J42" s="26"/>
    </row>
    <row r="43" spans="1:26" x14ac:dyDescent="0.25">
      <c r="A43" s="58" t="s">
        <v>21</v>
      </c>
      <c r="B43" s="60" t="s">
        <v>73</v>
      </c>
      <c r="C43" s="59" t="s">
        <v>51</v>
      </c>
      <c r="D43" s="32">
        <v>0.5</v>
      </c>
      <c r="E43" s="32">
        <v>0.5</v>
      </c>
      <c r="F43" s="32">
        <v>0.5</v>
      </c>
      <c r="G43" s="28">
        <f t="shared" si="0"/>
        <v>0.5</v>
      </c>
      <c r="H43" s="28">
        <f t="shared" si="1"/>
        <v>0</v>
      </c>
      <c r="I43" s="28">
        <f t="shared" si="2"/>
        <v>0.5</v>
      </c>
      <c r="J43" s="26">
        <f>ROUNDUP(H43*H43, 1)</f>
        <v>0</v>
      </c>
    </row>
    <row r="44" spans="1:26" x14ac:dyDescent="0.25">
      <c r="A44" s="58"/>
      <c r="B44" s="60" t="s">
        <v>75</v>
      </c>
      <c r="C44" s="59" t="s">
        <v>51</v>
      </c>
      <c r="D44" s="32">
        <v>1</v>
      </c>
      <c r="E44" s="32">
        <v>1</v>
      </c>
      <c r="F44" s="32">
        <v>1</v>
      </c>
      <c r="G44" s="28">
        <f t="shared" si="0"/>
        <v>1</v>
      </c>
      <c r="H44" s="28">
        <f t="shared" si="1"/>
        <v>0</v>
      </c>
      <c r="I44" s="28">
        <f t="shared" si="2"/>
        <v>1</v>
      </c>
      <c r="J44" s="26"/>
    </row>
    <row r="45" spans="1:26" x14ac:dyDescent="0.25">
      <c r="A45" s="58"/>
      <c r="B45" s="60" t="s">
        <v>82</v>
      </c>
      <c r="C45" s="59" t="s">
        <v>51</v>
      </c>
      <c r="D45" s="32">
        <v>0</v>
      </c>
      <c r="E45" s="32">
        <v>0.5</v>
      </c>
      <c r="F45" s="32">
        <v>1</v>
      </c>
      <c r="G45" s="28">
        <f t="shared" si="0"/>
        <v>0.5</v>
      </c>
      <c r="H45" s="28">
        <f t="shared" si="1"/>
        <v>0.2</v>
      </c>
      <c r="I45" s="28">
        <f t="shared" si="2"/>
        <v>0.9</v>
      </c>
      <c r="J45" s="26"/>
    </row>
    <row r="46" spans="1:26" x14ac:dyDescent="0.25">
      <c r="A46" s="58"/>
      <c r="B46" s="60" t="s">
        <v>65</v>
      </c>
      <c r="C46" s="59" t="s">
        <v>51</v>
      </c>
      <c r="D46" s="32">
        <v>0.5</v>
      </c>
      <c r="E46" s="32">
        <v>0.5</v>
      </c>
      <c r="F46" s="32">
        <v>0.5</v>
      </c>
      <c r="G46" s="28">
        <f t="shared" si="0"/>
        <v>0.5</v>
      </c>
      <c r="H46" s="28">
        <f t="shared" si="1"/>
        <v>0</v>
      </c>
      <c r="I46" s="28">
        <f t="shared" si="2"/>
        <v>0.5</v>
      </c>
      <c r="J46" s="26"/>
    </row>
    <row r="47" spans="1:26" x14ac:dyDescent="0.25">
      <c r="A47" s="58"/>
      <c r="B47" s="60" t="s">
        <v>66</v>
      </c>
      <c r="C47" s="59" t="s">
        <v>53</v>
      </c>
      <c r="D47" s="32">
        <v>0.5</v>
      </c>
      <c r="E47" s="32">
        <v>1</v>
      </c>
      <c r="F47" s="32">
        <v>1.5</v>
      </c>
      <c r="G47" s="28">
        <f t="shared" si="0"/>
        <v>1</v>
      </c>
      <c r="H47" s="28">
        <f t="shared" si="1"/>
        <v>0.2</v>
      </c>
      <c r="I47" s="28">
        <f t="shared" si="2"/>
        <v>1.4</v>
      </c>
      <c r="J47" s="26"/>
    </row>
    <row r="48" spans="1:26" x14ac:dyDescent="0.25">
      <c r="A48" s="58"/>
      <c r="B48" s="60"/>
      <c r="C48" s="59" t="s">
        <v>59</v>
      </c>
      <c r="D48" s="32">
        <v>0.5</v>
      </c>
      <c r="E48" s="32">
        <v>0.5</v>
      </c>
      <c r="F48" s="32">
        <v>0.5</v>
      </c>
      <c r="G48" s="28">
        <f t="shared" si="0"/>
        <v>0.5</v>
      </c>
      <c r="H48" s="28">
        <f t="shared" si="1"/>
        <v>0</v>
      </c>
      <c r="I48" s="28">
        <f t="shared" si="2"/>
        <v>0.5</v>
      </c>
      <c r="J48" s="26"/>
    </row>
    <row r="49" spans="1:26" x14ac:dyDescent="0.25">
      <c r="A49" s="58"/>
      <c r="B49" s="60" t="s">
        <v>50</v>
      </c>
      <c r="C49" s="59" t="s">
        <v>51</v>
      </c>
      <c r="D49" s="32">
        <v>0.2</v>
      </c>
      <c r="E49" s="32">
        <v>0.2</v>
      </c>
      <c r="F49" s="32">
        <v>0.2</v>
      </c>
      <c r="G49" s="28">
        <f t="shared" si="0"/>
        <v>0.2</v>
      </c>
      <c r="H49" s="28">
        <f t="shared" si="1"/>
        <v>0</v>
      </c>
      <c r="I49" s="28">
        <f t="shared" si="2"/>
        <v>0.2</v>
      </c>
      <c r="J49" s="26"/>
    </row>
    <row r="50" spans="1:26" x14ac:dyDescent="0.25">
      <c r="A50" s="58"/>
      <c r="B50" s="60"/>
      <c r="C50" s="59" t="s">
        <v>59</v>
      </c>
      <c r="D50" s="32">
        <v>0.2</v>
      </c>
      <c r="E50" s="32">
        <v>0.2</v>
      </c>
      <c r="F50" s="32">
        <v>0.2</v>
      </c>
      <c r="G50" s="28">
        <f t="shared" si="0"/>
        <v>0.2</v>
      </c>
      <c r="H50" s="28">
        <f t="shared" si="1"/>
        <v>0</v>
      </c>
      <c r="I50" s="28">
        <f t="shared" si="2"/>
        <v>0.2</v>
      </c>
      <c r="J50" s="26"/>
    </row>
    <row r="51" spans="1:26" x14ac:dyDescent="0.25">
      <c r="A51" s="58"/>
      <c r="B51" s="60" t="s">
        <v>85</v>
      </c>
      <c r="C51" s="59" t="s">
        <v>51</v>
      </c>
      <c r="D51" s="33">
        <v>0</v>
      </c>
      <c r="E51" s="33">
        <v>0.5</v>
      </c>
      <c r="F51" s="33">
        <v>0.5</v>
      </c>
      <c r="G51" s="28">
        <f t="shared" si="0"/>
        <v>0.5</v>
      </c>
      <c r="H51" s="28">
        <f t="shared" si="1"/>
        <v>0.1</v>
      </c>
      <c r="I51" s="28">
        <f t="shared" si="2"/>
        <v>0.7</v>
      </c>
      <c r="J51" s="26"/>
    </row>
    <row r="52" spans="1:26" x14ac:dyDescent="0.25">
      <c r="A52" s="58"/>
      <c r="B52" s="60"/>
      <c r="C52" s="59" t="s">
        <v>53</v>
      </c>
      <c r="D52" s="33">
        <v>0</v>
      </c>
      <c r="E52" s="33">
        <v>0.5</v>
      </c>
      <c r="F52" s="33">
        <v>0.5</v>
      </c>
      <c r="G52" s="28">
        <f t="shared" si="0"/>
        <v>0.5</v>
      </c>
      <c r="H52" s="28">
        <f t="shared" si="1"/>
        <v>0.1</v>
      </c>
      <c r="I52" s="28">
        <f t="shared" si="2"/>
        <v>0.7</v>
      </c>
      <c r="J52" s="26"/>
    </row>
    <row r="53" spans="1:26" x14ac:dyDescent="0.25">
      <c r="A53" s="58"/>
      <c r="B53" s="60"/>
      <c r="C53" s="59" t="s">
        <v>59</v>
      </c>
      <c r="D53" s="33">
        <v>0</v>
      </c>
      <c r="E53" s="33">
        <v>0.5</v>
      </c>
      <c r="F53" s="33">
        <v>0.5</v>
      </c>
      <c r="G53" s="28">
        <f t="shared" ref="G53:G66" si="3">ROUNDUP((D53+4*E53+F53)/6,1)</f>
        <v>0.5</v>
      </c>
      <c r="H53" s="28">
        <f t="shared" ref="H53:H66" si="4">ROUNDUP((F53-D53)/6,1)</f>
        <v>0.1</v>
      </c>
      <c r="I53" s="28">
        <f t="shared" ref="I53:I66" si="5">G53+2*H53</f>
        <v>0.7</v>
      </c>
      <c r="J53" s="26"/>
    </row>
    <row r="54" spans="1:26" x14ac:dyDescent="0.25">
      <c r="A54" s="58"/>
      <c r="B54" s="60"/>
      <c r="C54" s="59"/>
      <c r="D54" s="32"/>
      <c r="E54" s="32"/>
      <c r="F54" s="32"/>
      <c r="G54" s="28">
        <f t="shared" si="3"/>
        <v>0</v>
      </c>
      <c r="H54" s="28">
        <f t="shared" si="4"/>
        <v>0</v>
      </c>
      <c r="I54" s="28">
        <f t="shared" si="5"/>
        <v>0</v>
      </c>
      <c r="J54" s="26"/>
    </row>
    <row r="55" spans="1:26" x14ac:dyDescent="0.25">
      <c r="A55" s="58" t="s">
        <v>16</v>
      </c>
      <c r="B55" s="60"/>
      <c r="C55" s="59"/>
      <c r="D55" s="32"/>
      <c r="E55" s="32"/>
      <c r="F55" s="32"/>
      <c r="G55" s="28">
        <f t="shared" si="3"/>
        <v>0</v>
      </c>
      <c r="H55" s="28">
        <f t="shared" si="4"/>
        <v>0</v>
      </c>
      <c r="I55" s="28">
        <f t="shared" si="5"/>
        <v>0</v>
      </c>
      <c r="J55" s="26">
        <f>ROUNDUP(H55*H55, 1)</f>
        <v>0</v>
      </c>
    </row>
    <row r="56" spans="1:26" s="57" customFormat="1" ht="21" customHeight="1" x14ac:dyDescent="0.25">
      <c r="A56" s="58"/>
      <c r="B56" s="60" t="s">
        <v>72</v>
      </c>
      <c r="C56" s="59" t="s">
        <v>51</v>
      </c>
      <c r="D56" s="32">
        <v>3</v>
      </c>
      <c r="E56" s="32">
        <v>4</v>
      </c>
      <c r="F56" s="32">
        <v>5</v>
      </c>
      <c r="G56" s="28">
        <f t="shared" si="3"/>
        <v>4</v>
      </c>
      <c r="H56" s="28">
        <f t="shared" si="4"/>
        <v>0.4</v>
      </c>
      <c r="I56" s="28">
        <f t="shared" si="5"/>
        <v>4.8</v>
      </c>
      <c r="J56" s="2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5">
      <c r="A57" s="58"/>
      <c r="B57" s="60" t="s">
        <v>68</v>
      </c>
      <c r="C57" s="59" t="s">
        <v>53</v>
      </c>
      <c r="D57" s="33">
        <v>0.5</v>
      </c>
      <c r="E57" s="33">
        <v>0.5</v>
      </c>
      <c r="F57" s="33">
        <v>1</v>
      </c>
      <c r="G57" s="28">
        <f t="shared" si="3"/>
        <v>0.6</v>
      </c>
      <c r="H57" s="28">
        <f t="shared" si="4"/>
        <v>0.1</v>
      </c>
      <c r="I57" s="28">
        <f t="shared" si="5"/>
        <v>0.8</v>
      </c>
      <c r="J57" s="26"/>
    </row>
    <row r="58" spans="1:26" x14ac:dyDescent="0.25">
      <c r="A58" s="58"/>
      <c r="B58" s="60" t="s">
        <v>68</v>
      </c>
      <c r="C58" s="59" t="s">
        <v>59</v>
      </c>
      <c r="D58" s="33">
        <v>0.5</v>
      </c>
      <c r="E58" s="33">
        <v>0.5</v>
      </c>
      <c r="F58" s="33">
        <v>1</v>
      </c>
      <c r="G58" s="28">
        <f t="shared" si="3"/>
        <v>0.6</v>
      </c>
      <c r="H58" s="28">
        <f t="shared" si="4"/>
        <v>0.1</v>
      </c>
      <c r="I58" s="28">
        <f t="shared" si="5"/>
        <v>0.8</v>
      </c>
      <c r="J58" s="26"/>
    </row>
    <row r="59" spans="1:26" x14ac:dyDescent="0.25">
      <c r="A59" s="58"/>
      <c r="B59" s="60" t="s">
        <v>64</v>
      </c>
      <c r="C59" s="59" t="s">
        <v>51</v>
      </c>
      <c r="D59" s="33">
        <v>0</v>
      </c>
      <c r="E59" s="33">
        <v>0.5</v>
      </c>
      <c r="F59" s="33">
        <v>1</v>
      </c>
      <c r="G59" s="28">
        <f t="shared" si="3"/>
        <v>0.5</v>
      </c>
      <c r="H59" s="28">
        <f t="shared" si="4"/>
        <v>0.2</v>
      </c>
      <c r="I59" s="28">
        <f t="shared" si="5"/>
        <v>0.9</v>
      </c>
      <c r="J59" s="26"/>
    </row>
    <row r="60" spans="1:26" x14ac:dyDescent="0.25">
      <c r="A60" s="58"/>
      <c r="B60" s="60" t="s">
        <v>84</v>
      </c>
      <c r="C60" s="59" t="s">
        <v>51</v>
      </c>
      <c r="D60" s="32">
        <v>0.5</v>
      </c>
      <c r="E60" s="32">
        <v>0.5</v>
      </c>
      <c r="F60" s="32">
        <v>0.5</v>
      </c>
      <c r="G60" s="28">
        <f t="shared" si="3"/>
        <v>0.5</v>
      </c>
      <c r="H60" s="28">
        <f t="shared" si="4"/>
        <v>0</v>
      </c>
      <c r="I60" s="28">
        <f t="shared" si="5"/>
        <v>0.5</v>
      </c>
      <c r="J60" s="26"/>
    </row>
    <row r="61" spans="1:26" x14ac:dyDescent="0.25">
      <c r="A61" s="58"/>
      <c r="B61" s="60"/>
      <c r="C61" s="59"/>
      <c r="D61" s="32"/>
      <c r="E61" s="32"/>
      <c r="F61" s="32"/>
      <c r="G61" s="28">
        <f t="shared" si="3"/>
        <v>0</v>
      </c>
      <c r="H61" s="28">
        <f t="shared" si="4"/>
        <v>0</v>
      </c>
      <c r="I61" s="28">
        <f t="shared" si="5"/>
        <v>0</v>
      </c>
      <c r="J61" s="26"/>
    </row>
    <row r="62" spans="1:26" x14ac:dyDescent="0.25">
      <c r="A62" s="58"/>
      <c r="B62" s="58"/>
      <c r="C62" s="59"/>
      <c r="D62" s="32"/>
      <c r="E62" s="32"/>
      <c r="F62" s="32"/>
      <c r="G62" s="28">
        <f t="shared" si="3"/>
        <v>0</v>
      </c>
      <c r="H62" s="28">
        <f t="shared" si="4"/>
        <v>0</v>
      </c>
      <c r="I62" s="28">
        <f t="shared" si="5"/>
        <v>0</v>
      </c>
      <c r="J62" s="26"/>
    </row>
    <row r="63" spans="1:26" x14ac:dyDescent="0.25">
      <c r="A63" s="58" t="s">
        <v>22</v>
      </c>
      <c r="B63" s="60" t="s">
        <v>71</v>
      </c>
      <c r="C63" s="59" t="s">
        <v>79</v>
      </c>
      <c r="D63" s="32">
        <v>1</v>
      </c>
      <c r="E63" s="32">
        <v>1.5</v>
      </c>
      <c r="F63" s="32">
        <v>2</v>
      </c>
      <c r="G63" s="28">
        <f t="shared" si="3"/>
        <v>1.5</v>
      </c>
      <c r="H63" s="28">
        <f t="shared" si="4"/>
        <v>0.2</v>
      </c>
      <c r="I63" s="28">
        <f t="shared" si="5"/>
        <v>1.9</v>
      </c>
      <c r="J63" s="26">
        <f>ROUNDUP(H63*H63, 1)</f>
        <v>0.1</v>
      </c>
    </row>
    <row r="64" spans="1:26" x14ac:dyDescent="0.25">
      <c r="A64" s="58"/>
      <c r="B64" s="60" t="s">
        <v>54</v>
      </c>
      <c r="C64" s="59" t="s">
        <v>55</v>
      </c>
      <c r="D64" s="32">
        <v>0.2</v>
      </c>
      <c r="E64" s="32">
        <v>0.2</v>
      </c>
      <c r="F64" s="32">
        <v>0.2</v>
      </c>
      <c r="G64" s="28">
        <f t="shared" si="3"/>
        <v>0.2</v>
      </c>
      <c r="H64" s="28">
        <f t="shared" si="4"/>
        <v>0</v>
      </c>
      <c r="I64" s="28">
        <f t="shared" si="5"/>
        <v>0.2</v>
      </c>
      <c r="J64" s="26">
        <f>ROUNDUP(H64*H64, 1)</f>
        <v>0</v>
      </c>
    </row>
    <row r="65" spans="1:10" x14ac:dyDescent="0.25">
      <c r="A65" s="58"/>
      <c r="B65" s="60"/>
      <c r="C65" s="59" t="s">
        <v>53</v>
      </c>
      <c r="D65" s="32">
        <v>0.2</v>
      </c>
      <c r="E65" s="32">
        <v>0.2</v>
      </c>
      <c r="F65" s="32">
        <v>0.2</v>
      </c>
      <c r="G65" s="28">
        <f t="shared" si="3"/>
        <v>0.2</v>
      </c>
      <c r="H65" s="28">
        <f t="shared" si="4"/>
        <v>0</v>
      </c>
      <c r="I65" s="28">
        <f t="shared" si="5"/>
        <v>0.2</v>
      </c>
      <c r="J65" s="26"/>
    </row>
    <row r="66" spans="1:10" x14ac:dyDescent="0.25">
      <c r="A66" s="58"/>
      <c r="B66" s="60"/>
      <c r="C66" s="59" t="s">
        <v>56</v>
      </c>
      <c r="D66" s="32">
        <v>0.2</v>
      </c>
      <c r="E66" s="32">
        <v>0.2</v>
      </c>
      <c r="F66" s="32">
        <v>0.2</v>
      </c>
      <c r="G66" s="28">
        <f t="shared" si="3"/>
        <v>0.2</v>
      </c>
      <c r="H66" s="28">
        <f t="shared" si="4"/>
        <v>0</v>
      </c>
      <c r="I66" s="28">
        <f t="shared" si="5"/>
        <v>0.2</v>
      </c>
      <c r="J66" s="26"/>
    </row>
    <row r="68" spans="1:10" x14ac:dyDescent="0.25">
      <c r="A68" s="14"/>
      <c r="B68" s="14" t="s">
        <v>24</v>
      </c>
      <c r="D68" s="23"/>
      <c r="E68" s="23"/>
      <c r="F68" s="23"/>
      <c r="G68" s="31">
        <f>ROUNDUP(SUM(G2:G64),0)</f>
        <v>56</v>
      </c>
      <c r="H68" s="30"/>
      <c r="I68" s="31">
        <f>ROUNDUP(SUM(I2:I64),0)</f>
        <v>69</v>
      </c>
      <c r="J68" s="19"/>
    </row>
    <row r="69" spans="1:10" ht="15" x14ac:dyDescent="0.2">
      <c r="B69" s="16"/>
      <c r="C69" s="43"/>
      <c r="D69" s="16"/>
    </row>
    <row r="70" spans="1:10" x14ac:dyDescent="0.25">
      <c r="B70" s="14" t="s">
        <v>7</v>
      </c>
      <c r="D70" s="24">
        <f>ROUNDUP(SUM(G2:G64),0)</f>
        <v>56</v>
      </c>
    </row>
    <row r="71" spans="1:10" x14ac:dyDescent="0.25">
      <c r="A71" s="14"/>
      <c r="B71" s="14" t="s">
        <v>8</v>
      </c>
      <c r="D71" s="24">
        <f>ROUNDUP(SQRT(SUM(J2:J64)),0)</f>
        <v>2</v>
      </c>
      <c r="E71" s="25"/>
      <c r="F71" s="23"/>
      <c r="G71" s="30"/>
      <c r="H71" s="30"/>
      <c r="I71" s="30"/>
      <c r="J71" s="19"/>
    </row>
    <row r="72" spans="1:10" ht="36" x14ac:dyDescent="0.2">
      <c r="A72" s="35"/>
      <c r="B72" s="36" t="s">
        <v>25</v>
      </c>
      <c r="C72" s="44"/>
      <c r="D72" s="37">
        <f>MAX((D70+2*D71), I68)</f>
        <v>69</v>
      </c>
      <c r="E72" s="38"/>
      <c r="F72" s="38"/>
      <c r="G72" s="39"/>
      <c r="H72" s="39"/>
      <c r="I72" s="39"/>
      <c r="J72" s="4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32" orientation="portrait" r:id="rId1"/>
  <headerFooter alignWithMargins="0">
    <oddHeader xml:space="preserve">&amp;L&amp;"Arial,Bold"&amp;14Project: xxxnnn
Project Stage: xxxxxx&amp;C&amp;"Arial,Bold"&amp;14Three Point Estimate&amp;R&amp;"Arial,Bold"&amp;14Date:dd/mm/yyyy&amp;"Arial,Regular"&amp;10 </oddHeader>
    <oddFooter>&amp;C&amp;12Page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zoomScale="80" zoomScaleNormal="100" workbookViewId="0">
      <selection activeCell="B19" sqref="B19"/>
    </sheetView>
  </sheetViews>
  <sheetFormatPr defaultRowHeight="15.75" x14ac:dyDescent="0.25"/>
  <cols>
    <col min="1" max="1" width="27.140625" style="17" bestFit="1" customWidth="1"/>
    <col min="2" max="2" width="47.7109375" style="14" bestFit="1" customWidth="1"/>
    <col min="3" max="3" width="15.42578125" style="22" customWidth="1"/>
    <col min="4" max="4" width="9" style="18" hidden="1" customWidth="1"/>
  </cols>
  <sheetData>
    <row r="1" spans="1:4" ht="31.5" x14ac:dyDescent="0.25">
      <c r="A1" s="12" t="s">
        <v>37</v>
      </c>
      <c r="B1" s="21" t="s">
        <v>38</v>
      </c>
      <c r="C1" s="21" t="s">
        <v>39</v>
      </c>
      <c r="D1" s="47" t="s">
        <v>0</v>
      </c>
    </row>
    <row r="2" spans="1:4" x14ac:dyDescent="0.25">
      <c r="A2" s="48"/>
      <c r="B2" s="15"/>
      <c r="C2" s="49"/>
      <c r="D2" s="26"/>
    </row>
    <row r="3" spans="1:4" x14ac:dyDescent="0.25">
      <c r="A3" s="48" t="s">
        <v>40</v>
      </c>
      <c r="B3" s="54" t="s">
        <v>79</v>
      </c>
      <c r="C3" s="49">
        <f>SUMIF('Three Point Estimates'!$C$2:$C$78, B3, 'Three Point Estimates'!$I$2:$I$78)</f>
        <v>20.2</v>
      </c>
      <c r="D3" s="26" t="e">
        <f>ROUNDUP(#REF!*#REF!, 1)</f>
        <v>#REF!</v>
      </c>
    </row>
    <row r="4" spans="1:4" x14ac:dyDescent="0.25">
      <c r="A4" s="48"/>
      <c r="B4" s="15"/>
      <c r="C4" s="49">
        <f>SUMIF('Three Point Estimates'!$C$2:$C$78, B4, 'Three Point Estimates'!$I$2:$I$78)</f>
        <v>0</v>
      </c>
      <c r="D4" s="26"/>
    </row>
    <row r="5" spans="1:4" x14ac:dyDescent="0.25">
      <c r="A5" s="48" t="s">
        <v>41</v>
      </c>
      <c r="B5" s="54" t="s">
        <v>78</v>
      </c>
      <c r="C5" s="49">
        <f>SUMIF('Three Point Estimates'!$C$2:$C$78, B5, 'Three Point Estimates'!$I$2:$I$78)</f>
        <v>0</v>
      </c>
      <c r="D5" s="26"/>
    </row>
    <row r="6" spans="1:4" x14ac:dyDescent="0.25">
      <c r="A6" s="48"/>
      <c r="B6" s="15"/>
      <c r="C6" s="49">
        <f>SUMIF('Three Point Estimates'!$C$2:$C$78, B6, 'Three Point Estimates'!$I$2:$I$78)</f>
        <v>0</v>
      </c>
      <c r="D6" s="26"/>
    </row>
    <row r="7" spans="1:4" x14ac:dyDescent="0.25">
      <c r="A7" s="48"/>
      <c r="B7" s="15" t="s">
        <v>42</v>
      </c>
      <c r="C7" s="49">
        <f>SUMIF('Three Point Estimates'!$C$2:$C$78, B7, 'Three Point Estimates'!$I$2:$I$78)</f>
        <v>0</v>
      </c>
      <c r="D7" s="26" t="e">
        <f>ROUNDUP(#REF!*#REF!, 1)</f>
        <v>#REF!</v>
      </c>
    </row>
    <row r="8" spans="1:4" x14ac:dyDescent="0.25">
      <c r="A8" s="48"/>
      <c r="B8" s="15"/>
      <c r="C8" s="49">
        <f>SUMIF('Three Point Estimates'!$C$2:$C$78, B8, 'Three Point Estimates'!$I$2:$I$78)</f>
        <v>0</v>
      </c>
      <c r="D8" s="26"/>
    </row>
    <row r="9" spans="1:4" x14ac:dyDescent="0.25">
      <c r="A9" s="48"/>
      <c r="B9" s="54" t="s">
        <v>51</v>
      </c>
      <c r="C9" s="49">
        <f>SUMIF('Three Point Estimates'!$C$2:$C$78, B9, 'Three Point Estimates'!$I$2:$I$78)</f>
        <v>27.499999999999993</v>
      </c>
      <c r="D9" s="26" t="e">
        <f>ROUNDUP(#REF!*#REF!, 1)</f>
        <v>#REF!</v>
      </c>
    </row>
    <row r="10" spans="1:4" x14ac:dyDescent="0.25">
      <c r="A10" s="48"/>
      <c r="B10" s="15" t="s">
        <v>26</v>
      </c>
      <c r="C10" s="49">
        <f>SUMIF('Three Point Estimates'!$C$2:$C$78, B10, 'Three Point Estimates'!$I$2:$I$78)</f>
        <v>0</v>
      </c>
      <c r="D10" s="26"/>
    </row>
    <row r="11" spans="1:4" ht="31.5" x14ac:dyDescent="0.25">
      <c r="A11" s="48" t="s">
        <v>43</v>
      </c>
      <c r="B11" s="54" t="s">
        <v>53</v>
      </c>
      <c r="C11" s="49">
        <f>SUMIF('Three Point Estimates'!$C$2:$C$78, B11, 'Three Point Estimates'!$I$2:$I$78)</f>
        <v>9.6999999999999993</v>
      </c>
      <c r="D11" s="26"/>
    </row>
    <row r="12" spans="1:4" x14ac:dyDescent="0.25">
      <c r="A12" s="48"/>
      <c r="B12" s="15"/>
      <c r="C12" s="49">
        <f>SUMIF('Three Point Estimates'!$C$2:$C$78, B12, 'Three Point Estimates'!$I$2:$I$78)</f>
        <v>0</v>
      </c>
      <c r="D12" s="26"/>
    </row>
    <row r="13" spans="1:4" x14ac:dyDescent="0.25">
      <c r="A13" s="48" t="s">
        <v>26</v>
      </c>
      <c r="B13" s="54" t="s">
        <v>59</v>
      </c>
      <c r="C13" s="49">
        <f>SUMIF('Three Point Estimates'!$C$2:$C$78, B13, 'Three Point Estimates'!$I$2:$I$78)</f>
        <v>8.5</v>
      </c>
      <c r="D13" s="26" t="e">
        <f>ROUNDUP(#REF!*#REF!, 1)</f>
        <v>#REF!</v>
      </c>
    </row>
    <row r="14" spans="1:4" x14ac:dyDescent="0.25">
      <c r="A14" s="48"/>
      <c r="B14" s="15" t="s">
        <v>26</v>
      </c>
      <c r="C14" s="49">
        <f>SUMIF('Three Point Estimates'!$C$2:$C$78, B14, 'Three Point Estimates'!$I$2:$I$78)</f>
        <v>0</v>
      </c>
      <c r="D14" s="26"/>
    </row>
    <row r="15" spans="1:4" x14ac:dyDescent="0.25">
      <c r="A15" s="48" t="s">
        <v>44</v>
      </c>
      <c r="B15" s="54" t="s">
        <v>76</v>
      </c>
      <c r="C15" s="49">
        <f>SUMIF('Three Point Estimates'!$C$2:$C$78, B15, 'Three Point Estimates'!$I$2:$I$78)</f>
        <v>0</v>
      </c>
      <c r="D15" s="26"/>
    </row>
    <row r="16" spans="1:4" x14ac:dyDescent="0.25">
      <c r="A16" s="48"/>
      <c r="B16" s="20"/>
      <c r="C16" s="49">
        <f>SUMIF('Three Point Estimates'!$C$2:$C$78, B16, 'Three Point Estimates'!$I$2:$I$78)</f>
        <v>0</v>
      </c>
      <c r="D16" s="26"/>
    </row>
    <row r="17" spans="1:4" x14ac:dyDescent="0.25">
      <c r="A17" s="48" t="s">
        <v>26</v>
      </c>
      <c r="B17" s="15" t="s">
        <v>45</v>
      </c>
      <c r="C17" s="49">
        <f>SUMIF('Three Point Estimates'!$C$2:$C$78, B17, 'Three Point Estimates'!$I$2:$I$78)</f>
        <v>0</v>
      </c>
      <c r="D17" s="26" t="e">
        <f>ROUNDUP(#REF!*#REF!, 1)</f>
        <v>#REF!</v>
      </c>
    </row>
    <row r="18" spans="1:4" x14ac:dyDescent="0.25">
      <c r="A18" s="48"/>
      <c r="B18" s="15" t="s">
        <v>26</v>
      </c>
      <c r="C18" s="49">
        <f>SUMIF('Three Point Estimates'!$C$2:$C$78, B18, 'Three Point Estimates'!$I$2:$I$78)</f>
        <v>0</v>
      </c>
      <c r="D18" s="26"/>
    </row>
    <row r="19" spans="1:4" x14ac:dyDescent="0.25">
      <c r="A19" s="48" t="s">
        <v>46</v>
      </c>
      <c r="B19" s="54" t="s">
        <v>46</v>
      </c>
      <c r="C19" s="49">
        <f>SUMIF('Three Point Estimates'!$C$2:$C$78, B19, 'Three Point Estimates'!$I$2:$I$78)</f>
        <v>2.6</v>
      </c>
      <c r="D19" s="26"/>
    </row>
    <row r="20" spans="1:4" x14ac:dyDescent="0.25">
      <c r="A20" s="50"/>
      <c r="B20" s="51" t="s">
        <v>26</v>
      </c>
      <c r="C20" s="52"/>
      <c r="D20" s="26"/>
    </row>
    <row r="22" spans="1:4" x14ac:dyDescent="0.25">
      <c r="A22" s="14"/>
      <c r="B22" s="14" t="s">
        <v>47</v>
      </c>
      <c r="C22" s="53">
        <f>SUM(C3:C19)</f>
        <v>68.499999999999986</v>
      </c>
      <c r="D22" s="19"/>
    </row>
    <row r="23" spans="1:4" ht="15" x14ac:dyDescent="0.2">
      <c r="B23" s="1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 xml:space="preserve">&amp;L&amp;"Arial,Bold"&amp;14Project: xxxnnn
Project Stage: xxxxxx&amp;C&amp;"Arial,Bold"&amp;14Three Point Estimate&amp;R&amp;"Arial,Bold"&amp;14Date:dd/mm/yyyy&amp;"Arial,Regular"&amp;10 </oddHeader>
    <oddFooter>&amp;C&amp;12Page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Three Point Estimates</vt:lpstr>
      <vt:lpstr>Estimate By Team (IS Apps) </vt:lpstr>
    </vt:vector>
  </TitlesOfParts>
  <Company>Fistral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Lyden</dc:creator>
  <cp:lastModifiedBy>KONCZAK Chris</cp:lastModifiedBy>
  <cp:lastPrinted>2019-01-21T09:23:09Z</cp:lastPrinted>
  <dcterms:created xsi:type="dcterms:W3CDTF">2001-12-27T11:53:09Z</dcterms:created>
  <dcterms:modified xsi:type="dcterms:W3CDTF">2019-10-18T09:24:43Z</dcterms:modified>
</cp:coreProperties>
</file>