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SAPPS\dsg\Projects\STU265\2. Planning\Estimates\"/>
    </mc:Choice>
  </mc:AlternateContent>
  <bookViews>
    <workbookView xWindow="600" yWindow="255" windowWidth="11100" windowHeight="5835"/>
  </bookViews>
  <sheets>
    <sheet name="Header" sheetId="2" r:id="rId1"/>
    <sheet name="Three Point Estimate " sheetId="1" r:id="rId2"/>
    <sheet name="Estimate By Team (IS Apps) " sheetId="3" r:id="rId3"/>
  </sheets>
  <calcPr calcId="162913"/>
</workbook>
</file>

<file path=xl/calcChain.xml><?xml version="1.0" encoding="utf-8"?>
<calcChain xmlns="http://schemas.openxmlformats.org/spreadsheetml/2006/main">
  <c r="G35" i="1" l="1"/>
  <c r="I35" i="1" s="1"/>
  <c r="H35" i="1"/>
  <c r="G10" i="1" l="1"/>
  <c r="H10" i="1"/>
  <c r="I10" i="1"/>
  <c r="G11" i="1"/>
  <c r="H11" i="1"/>
  <c r="I11" i="1"/>
  <c r="G18" i="1"/>
  <c r="H18" i="1"/>
  <c r="G42" i="1"/>
  <c r="H42" i="1"/>
  <c r="G43" i="1"/>
  <c r="H43" i="1"/>
  <c r="G44" i="1"/>
  <c r="H44" i="1"/>
  <c r="I18" i="1" l="1"/>
  <c r="I44" i="1"/>
  <c r="I43" i="1"/>
  <c r="I42" i="1"/>
  <c r="G4" i="1"/>
  <c r="H4" i="1"/>
  <c r="G6" i="1"/>
  <c r="H6" i="1"/>
  <c r="G8" i="1"/>
  <c r="H8" i="1"/>
  <c r="G9" i="1"/>
  <c r="H9" i="1"/>
  <c r="G12" i="1"/>
  <c r="H12" i="1"/>
  <c r="G14" i="1"/>
  <c r="H14" i="1"/>
  <c r="G15" i="1"/>
  <c r="H15" i="1"/>
  <c r="G16" i="1"/>
  <c r="H16" i="1"/>
  <c r="G17" i="1"/>
  <c r="H17" i="1"/>
  <c r="G19" i="1"/>
  <c r="H19" i="1"/>
  <c r="G21" i="1"/>
  <c r="H21" i="1"/>
  <c r="G22" i="1"/>
  <c r="H22" i="1"/>
  <c r="G23" i="1"/>
  <c r="H23" i="1"/>
  <c r="G24" i="1"/>
  <c r="H24" i="1"/>
  <c r="G25" i="1"/>
  <c r="H25" i="1"/>
  <c r="G27" i="1"/>
  <c r="H27" i="1"/>
  <c r="G29" i="1"/>
  <c r="H29" i="1"/>
  <c r="G30" i="1"/>
  <c r="H30" i="1"/>
  <c r="G32" i="1"/>
  <c r="H32" i="1"/>
  <c r="G36" i="1"/>
  <c r="H36" i="1"/>
  <c r="G38" i="1"/>
  <c r="H38" i="1"/>
  <c r="G39" i="1"/>
  <c r="H39" i="1"/>
  <c r="G40" i="1"/>
  <c r="H40" i="1"/>
  <c r="G46" i="1"/>
  <c r="H46" i="1"/>
  <c r="J46" i="1" s="1"/>
  <c r="G49" i="1"/>
  <c r="H49" i="1"/>
  <c r="J49" i="1" s="1"/>
  <c r="H3" i="1"/>
  <c r="J3" i="1" s="1"/>
  <c r="G3" i="1"/>
  <c r="D3" i="3"/>
  <c r="D7" i="3"/>
  <c r="D9" i="3"/>
  <c r="D13" i="3"/>
  <c r="D19" i="3"/>
  <c r="C24" i="3"/>
  <c r="D54" i="1" l="1"/>
  <c r="I22" i="1"/>
  <c r="I40" i="1"/>
  <c r="I27" i="1"/>
  <c r="I21" i="1"/>
  <c r="I12" i="1"/>
  <c r="I36" i="1"/>
  <c r="I19" i="1"/>
  <c r="I14" i="1"/>
  <c r="I8" i="1"/>
  <c r="I46" i="1"/>
  <c r="I17" i="1"/>
  <c r="I9" i="1"/>
  <c r="I49" i="1"/>
  <c r="I38" i="1"/>
  <c r="I32" i="1"/>
  <c r="I39" i="1"/>
  <c r="I24" i="1"/>
  <c r="G51" i="1"/>
  <c r="I29" i="1"/>
  <c r="I16" i="1"/>
  <c r="I3" i="1"/>
  <c r="I30" i="1"/>
  <c r="I25" i="1"/>
  <c r="I23" i="1"/>
  <c r="I15" i="1"/>
  <c r="I6" i="1"/>
  <c r="I4" i="1"/>
  <c r="D53" i="1"/>
  <c r="I51" i="1" l="1"/>
  <c r="D55" i="1" s="1"/>
</calcChain>
</file>

<file path=xl/sharedStrings.xml><?xml version="1.0" encoding="utf-8"?>
<sst xmlns="http://schemas.openxmlformats.org/spreadsheetml/2006/main" count="145" uniqueCount="94">
  <si>
    <t>SD**2</t>
  </si>
  <si>
    <t>Task</t>
  </si>
  <si>
    <t xml:space="preserve">Best Case Estimate a </t>
  </si>
  <si>
    <t>Most Likely Estimate m</t>
  </si>
  <si>
    <t>Worst Case Estimate b</t>
  </si>
  <si>
    <t xml:space="preserve">E Value </t>
  </si>
  <si>
    <t>SD Value</t>
  </si>
  <si>
    <t>E (Project Work)</t>
  </si>
  <si>
    <t xml:space="preserve">SD (Project Work) </t>
  </si>
  <si>
    <t>Estimate Date</t>
  </si>
  <si>
    <t>Instructions:</t>
  </si>
  <si>
    <t>Role</t>
  </si>
  <si>
    <t>Name</t>
  </si>
  <si>
    <t>Estimate Reference</t>
  </si>
  <si>
    <t>Task Estimate 
95% Confidence</t>
  </si>
  <si>
    <t>Totals</t>
  </si>
  <si>
    <t>Project Estimate &gt; 95% Confidence</t>
  </si>
  <si>
    <t xml:space="preserve"> </t>
  </si>
  <si>
    <t>Project Stage</t>
  </si>
  <si>
    <t>Estmate Contributors</t>
  </si>
  <si>
    <t>Three Point Estimate</t>
  </si>
  <si>
    <t>Stage</t>
  </si>
  <si>
    <t>Plan</t>
  </si>
  <si>
    <t>Close</t>
  </si>
  <si>
    <t xml:space="preserve">Notes and Assumptions </t>
  </si>
  <si>
    <t>Team(s), Role(s) or Individual(s) Responsible for Execution of Task</t>
  </si>
  <si>
    <t>Agreement With Estimate (Y/N or Signature)</t>
  </si>
  <si>
    <t>Project Code and Name:</t>
  </si>
  <si>
    <t xml:space="preserve">Team </t>
  </si>
  <si>
    <t>Estimate (Days)</t>
  </si>
  <si>
    <t xml:space="preserve">Project Services </t>
  </si>
  <si>
    <t xml:space="preserve">Development Team </t>
  </si>
  <si>
    <t xml:space="preserve">Configuration Team </t>
  </si>
  <si>
    <t xml:space="preserve">Development Technology </t>
  </si>
  <si>
    <t xml:space="preserve">Production Management </t>
  </si>
  <si>
    <t>Development Services</t>
  </si>
  <si>
    <t xml:space="preserve">Applications Management </t>
  </si>
  <si>
    <t xml:space="preserve">Technology Management </t>
  </si>
  <si>
    <t xml:space="preserve">Service Management </t>
  </si>
  <si>
    <t xml:space="preserve">Delivery and Integration </t>
  </si>
  <si>
    <t>Multimedia</t>
  </si>
  <si>
    <t>Directors Office</t>
  </si>
  <si>
    <t>IS Apps Section</t>
  </si>
  <si>
    <t>Total Days</t>
  </si>
  <si>
    <t>Apps Management</t>
  </si>
  <si>
    <t>Project Initiation</t>
  </si>
  <si>
    <t xml:space="preserve">Initiate </t>
  </si>
  <si>
    <t xml:space="preserve">Acceptance </t>
  </si>
  <si>
    <t>Business Analyst</t>
  </si>
  <si>
    <t xml:space="preserve">Prepare Project Brief </t>
  </si>
  <si>
    <t>Phase Stage sign-off</t>
  </si>
  <si>
    <t>Project Team</t>
  </si>
  <si>
    <t>Project Manager</t>
  </si>
  <si>
    <t>Project Management</t>
  </si>
  <si>
    <t>Programme Management</t>
  </si>
  <si>
    <t>Programme Manager</t>
  </si>
  <si>
    <t>Product Evaluation</t>
  </si>
  <si>
    <t>Enterprise Architecture</t>
  </si>
  <si>
    <t>Arrange and support evaluation webex and evaluation exercise</t>
  </si>
  <si>
    <t>Technical Evaluation</t>
  </si>
  <si>
    <t>Design/Build</t>
  </si>
  <si>
    <t>Technical Architecture Document</t>
  </si>
  <si>
    <t xml:space="preserve">Organise user support mechanism in using the solution </t>
  </si>
  <si>
    <t>Data Migration</t>
  </si>
  <si>
    <t>Analyse historic data</t>
  </si>
  <si>
    <t>Software Development</t>
  </si>
  <si>
    <t>Complete review and confirm no outstanding issues</t>
  </si>
  <si>
    <t>Complete project closure report</t>
  </si>
  <si>
    <t>Co-ordinate solution for live usage</t>
  </si>
  <si>
    <t>Implementation</t>
  </si>
  <si>
    <t xml:space="preserve">Acceptance Support  &amp; Re-work </t>
  </si>
  <si>
    <t>Ken Miller</t>
  </si>
  <si>
    <t xml:space="preserve">STU265 - G-Cloud replacement of FOI Request planning tool 
</t>
  </si>
  <si>
    <t>Head of Production Management</t>
  </si>
  <si>
    <t>Stefan Kaempf</t>
  </si>
  <si>
    <t>Development Technology</t>
  </si>
  <si>
    <t>Mark Lang</t>
  </si>
  <si>
    <t xml:space="preserve">Bill Lee </t>
  </si>
  <si>
    <t>Applications Services</t>
  </si>
  <si>
    <t>Suran Perera</t>
  </si>
  <si>
    <t xml:space="preserve">Dave Berry </t>
  </si>
  <si>
    <t>Planning</t>
  </si>
  <si>
    <t>Estimates will cover the evaluation, procurement and implimentation of a replacement FOI Request planning tool for Records Management.  With the actual replacement tool not yet identified there is a level of contingency included in the estimates.  Once the preferred supplier has ben identified estimates will be revisited to provide a more acurate estimate of times and tasks.</t>
  </si>
  <si>
    <t>Single Sign on Integration</t>
  </si>
  <si>
    <t>Complete successfully, the UAT as detailed in the Evaluation Criteria</t>
  </si>
  <si>
    <t>Cold Fussion Decommission</t>
  </si>
  <si>
    <t>Secure data and decommission environment</t>
  </si>
  <si>
    <t>Records Management</t>
  </si>
  <si>
    <t>Technology Management</t>
  </si>
  <si>
    <t>DPIA/EQIA</t>
  </si>
  <si>
    <t>Implementation and Support</t>
  </si>
  <si>
    <t>Application Services</t>
  </si>
  <si>
    <t>Complete data ETL</t>
  </si>
  <si>
    <t>v0.3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</si>
</sst>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"/>
    <numFmt numFmtId="165" formatCode="0.0"/>
    <numFmt numFmtId="166" formatCode="0.0_ ;\-0.0\ 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Border="1"/>
    <xf numFmtId="14" fontId="0" fillId="2" borderId="0" xfId="0" applyNumberFormat="1" applyFill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1" fillId="2" borderId="1" xfId="0" applyFont="1" applyFill="1" applyBorder="1"/>
    <xf numFmtId="14" fontId="1" fillId="2" borderId="0" xfId="0" applyNumberFormat="1" applyFont="1" applyFill="1"/>
    <xf numFmtId="0" fontId="4" fillId="3" borderId="3" xfId="0" applyFont="1" applyFill="1" applyBorder="1" applyAlignment="1">
      <alignment wrapText="1"/>
    </xf>
    <xf numFmtId="2" fontId="4" fillId="3" borderId="3" xfId="0" applyNumberFormat="1" applyFont="1" applyFill="1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/>
    <xf numFmtId="2" fontId="4" fillId="0" borderId="0" xfId="0" applyNumberFormat="1" applyFont="1"/>
    <xf numFmtId="0" fontId="5" fillId="2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2" fontId="5" fillId="2" borderId="0" xfId="0" applyNumberFormat="1" applyFont="1" applyFill="1"/>
    <xf numFmtId="165" fontId="4" fillId="3" borderId="3" xfId="0" applyNumberFormat="1" applyFont="1" applyFill="1" applyBorder="1" applyAlignment="1">
      <alignment horizontal="center" wrapText="1"/>
    </xf>
    <xf numFmtId="165" fontId="5" fillId="2" borderId="0" xfId="0" applyNumberFormat="1" applyFont="1" applyFill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6" fontId="5" fillId="0" borderId="0" xfId="0" applyNumberFormat="1" applyFont="1" applyAlignment="1" applyProtection="1">
      <alignment horizontal="center" wrapText="1"/>
      <protection locked="0"/>
    </xf>
    <xf numFmtId="0" fontId="0" fillId="2" borderId="4" xfId="0" applyFill="1" applyBorder="1"/>
    <xf numFmtId="0" fontId="5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wrapText="1"/>
    </xf>
    <xf numFmtId="2" fontId="4" fillId="3" borderId="2" xfId="0" applyNumberFormat="1" applyFont="1" applyFill="1" applyBorder="1"/>
    <xf numFmtId="166" fontId="5" fillId="0" borderId="5" xfId="0" applyNumberFormat="1" applyFont="1" applyBorder="1" applyAlignment="1" applyProtection="1">
      <alignment horizontal="center" wrapText="1"/>
      <protection locked="0"/>
    </xf>
    <xf numFmtId="166" fontId="5" fillId="0" borderId="6" xfId="0" applyNumberFormat="1" applyFont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0" borderId="0" xfId="0" applyFill="1"/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2" fontId="5" fillId="7" borderId="0" xfId="0" applyNumberFormat="1" applyFont="1" applyFill="1"/>
    <xf numFmtId="0" fontId="3" fillId="7" borderId="0" xfId="0" applyFont="1" applyFill="1" applyAlignment="1">
      <alignment wrapText="1"/>
    </xf>
    <xf numFmtId="0" fontId="7" fillId="7" borderId="14" xfId="0" applyFont="1" applyFill="1" applyBorder="1" applyAlignment="1">
      <alignment vertical="top" wrapText="1"/>
    </xf>
    <xf numFmtId="0" fontId="7" fillId="7" borderId="14" xfId="0" applyFont="1" applyFill="1" applyBorder="1" applyAlignment="1">
      <alignment vertical="center"/>
    </xf>
    <xf numFmtId="0" fontId="3" fillId="7" borderId="0" xfId="0" applyFont="1" applyFill="1" applyAlignment="1">
      <alignment horizontal="center" wrapText="1"/>
    </xf>
    <xf numFmtId="0" fontId="7" fillId="7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vertical="center"/>
    </xf>
    <xf numFmtId="0" fontId="7" fillId="7" borderId="0" xfId="0" applyFont="1" applyFill="1" applyBorder="1" applyAlignment="1">
      <alignment vertical="top" wrapText="1"/>
    </xf>
    <xf numFmtId="0" fontId="7" fillId="7" borderId="0" xfId="0" applyFont="1" applyFill="1" applyBorder="1" applyAlignment="1">
      <alignment vertical="center"/>
    </xf>
    <xf numFmtId="14" fontId="8" fillId="0" borderId="9" xfId="0" applyNumberFormat="1" applyFon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 wrapText="1"/>
    </xf>
    <xf numFmtId="14" fontId="0" fillId="0" borderId="2" xfId="0" applyNumberFormat="1" applyFill="1" applyBorder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4" fontId="8" fillId="0" borderId="10" xfId="0" applyNumberFormat="1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15" fontId="0" fillId="5" borderId="9" xfId="0" applyNumberFormat="1" applyFill="1" applyBorder="1" applyAlignment="1">
      <alignment horizontal="left"/>
    </xf>
    <xf numFmtId="15" fontId="0" fillId="5" borderId="10" xfId="0" applyNumberFormat="1" applyFill="1" applyBorder="1" applyAlignment="1">
      <alignment horizontal="left"/>
    </xf>
    <xf numFmtId="15" fontId="0" fillId="5" borderId="2" xfId="0" applyNumberFormat="1" applyFill="1" applyBorder="1" applyAlignment="1">
      <alignment horizontal="left"/>
    </xf>
    <xf numFmtId="0" fontId="8" fillId="5" borderId="9" xfId="0" applyNumberFormat="1" applyFont="1" applyFill="1" applyBorder="1" applyAlignment="1">
      <alignment horizontal="left"/>
    </xf>
    <xf numFmtId="0" fontId="0" fillId="5" borderId="10" xfId="0" applyNumberFormat="1" applyFill="1" applyBorder="1" applyAlignment="1">
      <alignment horizontal="left"/>
    </xf>
    <xf numFmtId="0" fontId="0" fillId="5" borderId="2" xfId="0" applyNumberFormat="1" applyFill="1" applyBorder="1" applyAlignment="1">
      <alignment horizontal="left"/>
    </xf>
    <xf numFmtId="0" fontId="0" fillId="5" borderId="11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15" fontId="0" fillId="6" borderId="9" xfId="0" applyNumberFormat="1" applyFill="1" applyBorder="1" applyAlignment="1">
      <alignment horizontal="left"/>
    </xf>
    <xf numFmtId="15" fontId="0" fillId="6" borderId="10" xfId="0" applyNumberFormat="1" applyFill="1" applyBorder="1" applyAlignment="1">
      <alignment horizontal="left"/>
    </xf>
    <xf numFmtId="15" fontId="0" fillId="6" borderId="2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9" xfId="0" applyNumberFormat="1" applyFill="1" applyBorder="1" applyAlignment="1">
      <alignment horizontal="left"/>
    </xf>
    <xf numFmtId="14" fontId="0" fillId="0" borderId="10" xfId="0" applyNumberFormat="1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0" fontId="0" fillId="0" borderId="9" xfId="0" applyBorder="1" applyAlignment="1">
      <alignment horizontal="left" wrapText="1"/>
    </xf>
    <xf numFmtId="14" fontId="0" fillId="0" borderId="9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142875</xdr:rowOff>
    </xdr:from>
    <xdr:to>
      <xdr:col>6</xdr:col>
      <xdr:colOff>2933700</xdr:colOff>
      <xdr:row>15</xdr:row>
      <xdr:rowOff>47625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0" y="733425"/>
          <a:ext cx="7581900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the  a,m, and b values for each Task into columns C,D and E.  The E and SD values for each task will be calculated and displayed in columns F and G.  A "95% confidence" task estimate is calculated and displayed.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Based on the individual task estimates the E value and SD for the project will be calculated and displayed as will the overall 95% confidence work estimate for the project. (Note however that this estimate despite the "95% confidence" tag remains an estimate and is only as good as the information known about the project scope and the work required. Research suggests that even a good estimate produced as part of a ToR or Brief will be accurate to with +/- 20%. It's important to ensure that the project sponsor understands this and that provision is made to handle any cost overruns.)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Finally record any notes, assumptions or issues affecting the estimate and ensure that the names and agreement of all contributors is recorded.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3" workbookViewId="0">
      <selection activeCell="M42" sqref="M42"/>
    </sheetView>
  </sheetViews>
  <sheetFormatPr defaultRowHeight="12.75" x14ac:dyDescent="0.2"/>
  <cols>
    <col min="1" max="1" width="8.28515625" customWidth="1"/>
    <col min="2" max="2" width="24.85546875" bestFit="1" customWidth="1"/>
    <col min="7" max="7" width="44.5703125" customWidth="1"/>
  </cols>
  <sheetData>
    <row r="1" spans="1:1" s="3" customFormat="1" ht="18" x14ac:dyDescent="0.25">
      <c r="A1" s="3" t="s">
        <v>20</v>
      </c>
    </row>
    <row r="3" spans="1:1" s="4" customFormat="1" ht="15.75" x14ac:dyDescent="0.25">
      <c r="A3" s="4" t="s">
        <v>10</v>
      </c>
    </row>
    <row r="17" spans="1:7" x14ac:dyDescent="0.2">
      <c r="A17" s="5"/>
      <c r="B17" s="6"/>
      <c r="C17" s="6"/>
      <c r="D17" s="6"/>
      <c r="E17" s="6"/>
      <c r="F17" s="6"/>
      <c r="G17" s="6"/>
    </row>
    <row r="18" spans="1:7" x14ac:dyDescent="0.2">
      <c r="A18" s="5"/>
      <c r="B18" s="2" t="s">
        <v>27</v>
      </c>
      <c r="C18" s="77" t="s">
        <v>72</v>
      </c>
      <c r="D18" s="78"/>
      <c r="E18" s="78"/>
      <c r="F18" s="78"/>
      <c r="G18" s="74"/>
    </row>
    <row r="19" spans="1:7" x14ac:dyDescent="0.2">
      <c r="A19" s="5"/>
      <c r="B19" s="6"/>
      <c r="C19" s="6"/>
      <c r="D19" s="6"/>
      <c r="E19" s="6"/>
      <c r="F19" s="6"/>
      <c r="G19" s="6"/>
    </row>
    <row r="20" spans="1:7" x14ac:dyDescent="0.2">
      <c r="A20" s="5"/>
      <c r="B20" s="2" t="s">
        <v>52</v>
      </c>
      <c r="C20" s="79" t="s">
        <v>71</v>
      </c>
      <c r="D20" s="80"/>
      <c r="E20" s="81"/>
      <c r="F20" s="6"/>
      <c r="G20" s="7"/>
    </row>
    <row r="21" spans="1:7" x14ac:dyDescent="0.2">
      <c r="A21" s="5"/>
      <c r="B21" s="6"/>
      <c r="C21" s="6"/>
      <c r="D21" s="6"/>
      <c r="E21" s="6"/>
      <c r="F21" s="6"/>
      <c r="G21" s="6"/>
    </row>
    <row r="22" spans="1:7" x14ac:dyDescent="0.2">
      <c r="A22" s="5"/>
      <c r="B22" s="2" t="s">
        <v>9</v>
      </c>
      <c r="C22" s="94">
        <v>43665</v>
      </c>
      <c r="D22" s="95"/>
      <c r="E22" s="96"/>
      <c r="F22" s="6"/>
      <c r="G22" s="7"/>
    </row>
    <row r="23" spans="1:7" x14ac:dyDescent="0.2">
      <c r="A23" s="5"/>
      <c r="B23" s="6"/>
      <c r="C23" s="6"/>
      <c r="D23" s="6"/>
      <c r="E23" s="6"/>
      <c r="F23" s="6"/>
      <c r="G23" s="6"/>
    </row>
    <row r="24" spans="1:7" x14ac:dyDescent="0.2">
      <c r="A24" s="5"/>
      <c r="B24" s="2" t="s">
        <v>18</v>
      </c>
      <c r="C24" s="94" t="s">
        <v>81</v>
      </c>
      <c r="D24" s="95"/>
      <c r="E24" s="96"/>
      <c r="F24" s="6"/>
      <c r="G24" s="7"/>
    </row>
    <row r="25" spans="1:7" x14ac:dyDescent="0.2">
      <c r="A25" s="5"/>
      <c r="B25" s="6"/>
      <c r="C25" s="8"/>
      <c r="D25" s="6"/>
      <c r="E25" s="6"/>
      <c r="F25" s="6"/>
      <c r="G25" s="7"/>
    </row>
    <row r="26" spans="1:7" x14ac:dyDescent="0.2">
      <c r="A26" s="5"/>
      <c r="B26" s="2" t="s">
        <v>13</v>
      </c>
      <c r="C26" s="82" t="s">
        <v>93</v>
      </c>
      <c r="D26" s="83"/>
      <c r="E26" s="84"/>
      <c r="F26" s="6"/>
      <c r="G26" s="7"/>
    </row>
    <row r="27" spans="1:7" x14ac:dyDescent="0.2">
      <c r="A27" s="5"/>
      <c r="B27" s="6"/>
      <c r="C27" s="6"/>
      <c r="D27" s="9"/>
      <c r="E27" s="6"/>
      <c r="F27" s="6"/>
      <c r="G27" s="6"/>
    </row>
    <row r="28" spans="1:7" x14ac:dyDescent="0.2">
      <c r="A28" s="5"/>
      <c r="B28" s="2" t="s">
        <v>24</v>
      </c>
      <c r="C28" s="6"/>
      <c r="D28" s="9"/>
      <c r="E28" s="6"/>
      <c r="F28" s="2"/>
      <c r="G28" s="6"/>
    </row>
    <row r="29" spans="1:7" x14ac:dyDescent="0.2">
      <c r="A29" s="5"/>
      <c r="B29" s="2"/>
      <c r="C29" s="6"/>
      <c r="D29" s="9"/>
      <c r="E29" s="6"/>
      <c r="F29" s="2"/>
      <c r="G29" s="6"/>
    </row>
    <row r="30" spans="1:7" ht="12.75" customHeight="1" x14ac:dyDescent="0.2">
      <c r="A30" s="5"/>
      <c r="B30" s="85" t="s">
        <v>82</v>
      </c>
      <c r="C30" s="86"/>
      <c r="D30" s="86"/>
      <c r="E30" s="86"/>
      <c r="F30" s="86"/>
      <c r="G30" s="87"/>
    </row>
    <row r="31" spans="1:7" x14ac:dyDescent="0.2">
      <c r="A31" s="5"/>
      <c r="B31" s="88"/>
      <c r="C31" s="89"/>
      <c r="D31" s="89"/>
      <c r="E31" s="89"/>
      <c r="F31" s="89"/>
      <c r="G31" s="90"/>
    </row>
    <row r="32" spans="1:7" x14ac:dyDescent="0.2">
      <c r="A32" s="5"/>
      <c r="B32" s="88"/>
      <c r="C32" s="89"/>
      <c r="D32" s="89"/>
      <c r="E32" s="89"/>
      <c r="F32" s="89"/>
      <c r="G32" s="90"/>
    </row>
    <row r="33" spans="1:7" x14ac:dyDescent="0.2">
      <c r="A33" s="5"/>
      <c r="B33" s="88"/>
      <c r="C33" s="89"/>
      <c r="D33" s="89"/>
      <c r="E33" s="89"/>
      <c r="F33" s="89"/>
      <c r="G33" s="90"/>
    </row>
    <row r="34" spans="1:7" x14ac:dyDescent="0.2">
      <c r="A34" s="5"/>
      <c r="B34" s="88"/>
      <c r="C34" s="89"/>
      <c r="D34" s="89"/>
      <c r="E34" s="89"/>
      <c r="F34" s="89"/>
      <c r="G34" s="90"/>
    </row>
    <row r="35" spans="1:7" x14ac:dyDescent="0.2">
      <c r="A35" s="5"/>
      <c r="B35" s="91"/>
      <c r="C35" s="92"/>
      <c r="D35" s="92"/>
      <c r="E35" s="92"/>
      <c r="F35" s="92"/>
      <c r="G35" s="93"/>
    </row>
    <row r="36" spans="1:7" x14ac:dyDescent="0.2">
      <c r="A36" s="5"/>
      <c r="B36" s="6"/>
      <c r="C36" s="6"/>
      <c r="D36" s="6"/>
      <c r="E36" s="6"/>
      <c r="F36" s="6"/>
      <c r="G36" s="6"/>
    </row>
    <row r="37" spans="1:7" x14ac:dyDescent="0.2">
      <c r="A37" s="5"/>
      <c r="B37" s="2" t="s">
        <v>19</v>
      </c>
      <c r="C37" s="6"/>
      <c r="D37" s="9"/>
      <c r="E37" s="6"/>
      <c r="F37" s="6"/>
      <c r="G37" s="6"/>
    </row>
    <row r="38" spans="1:7" s="1" customFormat="1" x14ac:dyDescent="0.2">
      <c r="A38" s="12"/>
      <c r="B38" s="2" t="s">
        <v>11</v>
      </c>
      <c r="C38" s="2"/>
      <c r="D38" s="13" t="s">
        <v>12</v>
      </c>
      <c r="E38" s="2"/>
      <c r="F38" s="2"/>
      <c r="G38" s="2" t="s">
        <v>26</v>
      </c>
    </row>
    <row r="39" spans="1:7" x14ac:dyDescent="0.2">
      <c r="A39" s="5"/>
      <c r="B39" s="70" t="s">
        <v>52</v>
      </c>
      <c r="C39" s="71"/>
      <c r="D39" s="67" t="s">
        <v>71</v>
      </c>
      <c r="E39" s="75"/>
      <c r="F39" s="76"/>
      <c r="G39" s="10"/>
    </row>
    <row r="40" spans="1:7" x14ac:dyDescent="0.2">
      <c r="A40" s="5"/>
      <c r="B40" s="72" t="s">
        <v>73</v>
      </c>
      <c r="C40" s="73"/>
      <c r="D40" s="67" t="s">
        <v>74</v>
      </c>
      <c r="E40" s="68"/>
      <c r="F40" s="69"/>
      <c r="G40" s="11"/>
    </row>
    <row r="41" spans="1:7" x14ac:dyDescent="0.2">
      <c r="A41" s="5"/>
      <c r="B41" s="70" t="s">
        <v>75</v>
      </c>
      <c r="C41" s="74"/>
      <c r="D41" s="67" t="s">
        <v>76</v>
      </c>
      <c r="E41" s="68"/>
      <c r="F41" s="69"/>
      <c r="G41" s="11"/>
    </row>
    <row r="42" spans="1:7" x14ac:dyDescent="0.2">
      <c r="A42" s="5"/>
      <c r="B42" s="70" t="s">
        <v>65</v>
      </c>
      <c r="C42" s="74"/>
      <c r="D42" s="67" t="s">
        <v>77</v>
      </c>
      <c r="E42" s="68"/>
      <c r="F42" s="69"/>
      <c r="G42" s="11"/>
    </row>
    <row r="43" spans="1:7" x14ac:dyDescent="0.2">
      <c r="A43" s="5"/>
      <c r="B43" s="72" t="s">
        <v>78</v>
      </c>
      <c r="C43" s="73"/>
      <c r="D43" s="67" t="s">
        <v>79</v>
      </c>
      <c r="E43" s="68"/>
      <c r="F43" s="69"/>
      <c r="G43" s="11"/>
    </row>
    <row r="44" spans="1:7" x14ac:dyDescent="0.2">
      <c r="A44" s="5"/>
      <c r="B44" s="102" t="s">
        <v>57</v>
      </c>
      <c r="C44" s="73"/>
      <c r="D44" s="103" t="s">
        <v>80</v>
      </c>
      <c r="E44" s="68"/>
      <c r="F44" s="69"/>
      <c r="G44" s="11"/>
    </row>
    <row r="45" spans="1:7" x14ac:dyDescent="0.2">
      <c r="A45" s="5"/>
      <c r="B45" s="97"/>
      <c r="C45" s="98"/>
      <c r="D45" s="99"/>
      <c r="E45" s="100"/>
      <c r="F45" s="101"/>
      <c r="G45" s="11"/>
    </row>
    <row r="46" spans="1:7" x14ac:dyDescent="0.2">
      <c r="A46" s="35"/>
      <c r="B46" s="97"/>
      <c r="C46" s="98"/>
      <c r="D46" s="99"/>
      <c r="E46" s="100"/>
      <c r="F46" s="101"/>
      <c r="G46" s="11"/>
    </row>
  </sheetData>
  <mergeCells count="22">
    <mergeCell ref="B46:C46"/>
    <mergeCell ref="D46:F46"/>
    <mergeCell ref="B44:C44"/>
    <mergeCell ref="D44:F44"/>
    <mergeCell ref="B45:C45"/>
    <mergeCell ref="D45:F45"/>
    <mergeCell ref="C18:G18"/>
    <mergeCell ref="C20:E20"/>
    <mergeCell ref="C26:E26"/>
    <mergeCell ref="D42:F42"/>
    <mergeCell ref="B30:G35"/>
    <mergeCell ref="C24:E24"/>
    <mergeCell ref="C22:E22"/>
    <mergeCell ref="D43:F43"/>
    <mergeCell ref="B39:C39"/>
    <mergeCell ref="B40:C40"/>
    <mergeCell ref="B41:C41"/>
    <mergeCell ref="B42:C42"/>
    <mergeCell ref="B43:C43"/>
    <mergeCell ref="D39:F39"/>
    <mergeCell ref="D40:F40"/>
    <mergeCell ref="D41:F41"/>
  </mergeCells>
  <phoneticPr fontId="0" type="noConversion"/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70" zoomScaleNormal="70" workbookViewId="0">
      <selection activeCell="R21" sqref="R21"/>
    </sheetView>
  </sheetViews>
  <sheetFormatPr defaultRowHeight="15.75" x14ac:dyDescent="0.25"/>
  <cols>
    <col min="1" max="1" width="33.28515625" style="19" customWidth="1"/>
    <col min="2" max="2" width="88" style="16" customWidth="1"/>
    <col min="3" max="3" width="47.7109375" style="25" customWidth="1"/>
    <col min="4" max="4" width="12.7109375" style="24" customWidth="1"/>
    <col min="5" max="5" width="15.42578125" style="24" customWidth="1"/>
    <col min="6" max="6" width="15.140625" style="24" customWidth="1"/>
    <col min="7" max="7" width="10.85546875" style="31" customWidth="1"/>
    <col min="8" max="8" width="9.85546875" style="31" customWidth="1"/>
    <col min="9" max="9" width="14" style="31" customWidth="1"/>
    <col min="10" max="10" width="8.42578125" style="20" hidden="1" customWidth="1"/>
  </cols>
  <sheetData>
    <row r="1" spans="1:20" ht="78.75" x14ac:dyDescent="0.25">
      <c r="A1" s="14" t="s">
        <v>21</v>
      </c>
      <c r="B1" s="14" t="s">
        <v>1</v>
      </c>
      <c r="C1" s="23" t="s">
        <v>25</v>
      </c>
      <c r="D1" s="23" t="s">
        <v>2</v>
      </c>
      <c r="E1" s="23" t="s">
        <v>3</v>
      </c>
      <c r="F1" s="23" t="s">
        <v>4</v>
      </c>
      <c r="G1" s="29" t="s">
        <v>5</v>
      </c>
      <c r="H1" s="29" t="s">
        <v>6</v>
      </c>
      <c r="I1" s="29" t="s">
        <v>14</v>
      </c>
      <c r="J1" s="15" t="s">
        <v>0</v>
      </c>
    </row>
    <row r="2" spans="1:20" x14ac:dyDescent="0.25">
      <c r="A2" s="17"/>
      <c r="B2" s="17"/>
      <c r="C2" s="42"/>
      <c r="D2" s="34"/>
      <c r="E2" s="34"/>
      <c r="F2" s="34"/>
      <c r="G2" s="30"/>
      <c r="H2" s="30"/>
      <c r="I2" s="30"/>
      <c r="J2" s="28"/>
    </row>
    <row r="3" spans="1:20" x14ac:dyDescent="0.25">
      <c r="A3" s="17"/>
      <c r="B3" s="54" t="s">
        <v>53</v>
      </c>
      <c r="C3" s="53" t="s">
        <v>52</v>
      </c>
      <c r="D3" s="52">
        <v>6</v>
      </c>
      <c r="E3" s="52">
        <v>8</v>
      </c>
      <c r="F3" s="52">
        <v>10</v>
      </c>
      <c r="G3" s="30">
        <f>ROUNDUP((D3+4*E3+F3)/6,1)</f>
        <v>8</v>
      </c>
      <c r="H3" s="30">
        <f>ROUNDUP((F3-D3)/6,1)</f>
        <v>0.7</v>
      </c>
      <c r="I3" s="30">
        <f>G3+2*H3</f>
        <v>9.4</v>
      </c>
      <c r="J3" s="28">
        <f>ROUNDUP(H3*H3, 1)</f>
        <v>0.5</v>
      </c>
    </row>
    <row r="4" spans="1:20" x14ac:dyDescent="0.25">
      <c r="A4" s="17"/>
      <c r="B4" s="54" t="s">
        <v>54</v>
      </c>
      <c r="C4" s="53" t="s">
        <v>55</v>
      </c>
      <c r="D4" s="52">
        <v>2</v>
      </c>
      <c r="E4" s="52">
        <v>2</v>
      </c>
      <c r="F4" s="52">
        <v>2</v>
      </c>
      <c r="G4" s="30">
        <f t="shared" ref="G4:G49" si="0">ROUNDUP((D4+4*E4+F4)/6,1)</f>
        <v>2</v>
      </c>
      <c r="H4" s="30">
        <f t="shared" ref="H4:H49" si="1">ROUNDUP((F4-D4)/6,1)</f>
        <v>0</v>
      </c>
      <c r="I4" s="30">
        <f t="shared" ref="I4:I49" si="2">G4+2*H4</f>
        <v>2</v>
      </c>
      <c r="J4" s="28"/>
    </row>
    <row r="5" spans="1:20" x14ac:dyDescent="0.25">
      <c r="A5" s="17"/>
      <c r="B5" s="17"/>
      <c r="C5" s="42"/>
      <c r="D5" s="52"/>
      <c r="E5" s="52"/>
      <c r="F5" s="52"/>
      <c r="G5" s="30"/>
      <c r="H5" s="30"/>
      <c r="I5" s="30"/>
      <c r="J5" s="28"/>
    </row>
    <row r="6" spans="1:20" x14ac:dyDescent="0.25">
      <c r="A6" s="17" t="s">
        <v>46</v>
      </c>
      <c r="B6" s="17" t="s">
        <v>45</v>
      </c>
      <c r="C6" s="53" t="s">
        <v>52</v>
      </c>
      <c r="D6" s="52">
        <v>1</v>
      </c>
      <c r="E6" s="52">
        <v>2</v>
      </c>
      <c r="F6" s="52">
        <v>3</v>
      </c>
      <c r="G6" s="30">
        <f t="shared" si="0"/>
        <v>2</v>
      </c>
      <c r="H6" s="30">
        <f t="shared" si="1"/>
        <v>0.4</v>
      </c>
      <c r="I6" s="30">
        <f t="shared" si="2"/>
        <v>2.8</v>
      </c>
      <c r="J6" s="28"/>
    </row>
    <row r="7" spans="1:20" x14ac:dyDescent="0.25">
      <c r="A7" s="17"/>
      <c r="B7" s="17"/>
      <c r="C7" s="42"/>
      <c r="D7" s="34"/>
      <c r="E7" s="34"/>
      <c r="F7" s="34"/>
      <c r="G7" s="30"/>
      <c r="H7" s="30"/>
      <c r="I7" s="30"/>
      <c r="J7" s="28"/>
    </row>
    <row r="8" spans="1:20" x14ac:dyDescent="0.25">
      <c r="A8" s="17" t="s">
        <v>22</v>
      </c>
      <c r="B8" s="54" t="s">
        <v>49</v>
      </c>
      <c r="C8" s="53" t="s">
        <v>52</v>
      </c>
      <c r="D8" s="52">
        <v>3</v>
      </c>
      <c r="E8" s="52">
        <v>4</v>
      </c>
      <c r="F8" s="52">
        <v>5</v>
      </c>
      <c r="G8" s="30">
        <f t="shared" si="0"/>
        <v>4</v>
      </c>
      <c r="H8" s="30">
        <f t="shared" si="1"/>
        <v>0.4</v>
      </c>
      <c r="I8" s="30">
        <f t="shared" si="2"/>
        <v>4.8</v>
      </c>
      <c r="J8" s="28"/>
    </row>
    <row r="9" spans="1:20" x14ac:dyDescent="0.25">
      <c r="A9" s="17"/>
      <c r="B9" s="17"/>
      <c r="C9" s="53" t="s">
        <v>75</v>
      </c>
      <c r="D9" s="52">
        <v>0.5</v>
      </c>
      <c r="E9" s="52">
        <v>0.5</v>
      </c>
      <c r="F9" s="52">
        <v>1</v>
      </c>
      <c r="G9" s="30">
        <f t="shared" si="0"/>
        <v>0.6</v>
      </c>
      <c r="H9" s="30">
        <f t="shared" si="1"/>
        <v>0.1</v>
      </c>
      <c r="I9" s="30">
        <f t="shared" si="2"/>
        <v>0.8</v>
      </c>
      <c r="J9" s="28"/>
    </row>
    <row r="10" spans="1:20" x14ac:dyDescent="0.25">
      <c r="A10" s="17"/>
      <c r="B10" s="17"/>
      <c r="C10" s="57" t="s">
        <v>44</v>
      </c>
      <c r="D10" s="52">
        <v>0.5</v>
      </c>
      <c r="E10" s="52">
        <v>0.5</v>
      </c>
      <c r="F10" s="52">
        <v>1</v>
      </c>
      <c r="G10" s="30">
        <f t="shared" ref="G10:G11" si="3">ROUNDUP((D10+4*E10+F10)/6,1)</f>
        <v>0.6</v>
      </c>
      <c r="H10" s="30">
        <f t="shared" ref="H10:H11" si="4">ROUNDUP((F10-D10)/6,1)</f>
        <v>0.1</v>
      </c>
      <c r="I10" s="30">
        <f t="shared" ref="I10:I11" si="5">G10+2*H10</f>
        <v>0.8</v>
      </c>
      <c r="J10" s="28"/>
    </row>
    <row r="11" spans="1:20" x14ac:dyDescent="0.25">
      <c r="A11" s="17"/>
      <c r="B11" s="17"/>
      <c r="C11" s="62" t="s">
        <v>57</v>
      </c>
      <c r="D11" s="52">
        <v>0.5</v>
      </c>
      <c r="E11" s="52">
        <v>0.5</v>
      </c>
      <c r="F11" s="52">
        <v>1</v>
      </c>
      <c r="G11" s="30">
        <f t="shared" si="3"/>
        <v>0.6</v>
      </c>
      <c r="H11" s="30">
        <f t="shared" si="4"/>
        <v>0.1</v>
      </c>
      <c r="I11" s="30">
        <f t="shared" si="5"/>
        <v>0.8</v>
      </c>
      <c r="J11" s="28"/>
    </row>
    <row r="12" spans="1:20" s="55" customFormat="1" x14ac:dyDescent="0.25">
      <c r="A12" s="56"/>
      <c r="B12" s="59" t="s">
        <v>50</v>
      </c>
      <c r="C12" s="62" t="s">
        <v>51</v>
      </c>
      <c r="D12" s="52">
        <v>0.5</v>
      </c>
      <c r="E12" s="52">
        <v>0.5</v>
      </c>
      <c r="F12" s="52">
        <v>0.5</v>
      </c>
      <c r="G12" s="30">
        <f t="shared" si="0"/>
        <v>0.5</v>
      </c>
      <c r="H12" s="30">
        <f t="shared" si="1"/>
        <v>0</v>
      </c>
      <c r="I12" s="30">
        <f t="shared" si="2"/>
        <v>0.5</v>
      </c>
      <c r="J12" s="58"/>
      <c r="L12"/>
      <c r="M12"/>
      <c r="N12"/>
      <c r="O12"/>
      <c r="P12"/>
      <c r="Q12"/>
      <c r="R12"/>
      <c r="S12"/>
      <c r="T12"/>
    </row>
    <row r="13" spans="1:20" x14ac:dyDescent="0.25">
      <c r="A13" s="17"/>
      <c r="B13" s="54"/>
      <c r="C13" s="53"/>
      <c r="D13" s="52"/>
      <c r="E13" s="52"/>
      <c r="F13" s="52"/>
      <c r="G13" s="30"/>
      <c r="H13" s="30"/>
      <c r="I13" s="30"/>
      <c r="J13" s="28"/>
    </row>
    <row r="14" spans="1:20" x14ac:dyDescent="0.25">
      <c r="A14" s="54" t="s">
        <v>56</v>
      </c>
      <c r="B14" s="54" t="s">
        <v>53</v>
      </c>
      <c r="C14" s="53" t="s">
        <v>52</v>
      </c>
      <c r="D14" s="52">
        <v>4</v>
      </c>
      <c r="E14" s="52">
        <v>5</v>
      </c>
      <c r="F14" s="52">
        <v>6</v>
      </c>
      <c r="G14" s="30">
        <f t="shared" si="0"/>
        <v>5</v>
      </c>
      <c r="H14" s="30">
        <f t="shared" si="1"/>
        <v>0.4</v>
      </c>
      <c r="I14" s="30">
        <f t="shared" si="2"/>
        <v>5.8</v>
      </c>
      <c r="J14" s="28"/>
    </row>
    <row r="15" spans="1:20" x14ac:dyDescent="0.25">
      <c r="A15" s="17"/>
      <c r="B15" s="64" t="s">
        <v>58</v>
      </c>
      <c r="C15" s="53" t="s">
        <v>52</v>
      </c>
      <c r="D15" s="52">
        <v>2</v>
      </c>
      <c r="E15" s="52">
        <v>2</v>
      </c>
      <c r="F15" s="52">
        <v>2</v>
      </c>
      <c r="G15" s="30">
        <f t="shared" si="0"/>
        <v>2</v>
      </c>
      <c r="H15" s="30">
        <f t="shared" si="1"/>
        <v>0</v>
      </c>
      <c r="I15" s="30">
        <f t="shared" si="2"/>
        <v>2</v>
      </c>
      <c r="J15" s="28"/>
    </row>
    <row r="16" spans="1:20" x14ac:dyDescent="0.25">
      <c r="A16" s="17"/>
      <c r="B16" s="60" t="s">
        <v>89</v>
      </c>
      <c r="C16" s="53" t="s">
        <v>51</v>
      </c>
      <c r="D16" s="52">
        <v>1</v>
      </c>
      <c r="E16" s="52">
        <v>2</v>
      </c>
      <c r="F16" s="52">
        <v>3</v>
      </c>
      <c r="G16" s="30">
        <f t="shared" si="0"/>
        <v>2</v>
      </c>
      <c r="H16" s="30">
        <f t="shared" si="1"/>
        <v>0.4</v>
      </c>
      <c r="I16" s="30">
        <f t="shared" si="2"/>
        <v>2.8</v>
      </c>
      <c r="J16" s="28"/>
    </row>
    <row r="17" spans="1:10" x14ac:dyDescent="0.25">
      <c r="A17" s="17"/>
      <c r="B17" s="60" t="s">
        <v>59</v>
      </c>
      <c r="C17" s="42" t="s">
        <v>75</v>
      </c>
      <c r="D17" s="52">
        <v>2</v>
      </c>
      <c r="E17" s="52">
        <v>2</v>
      </c>
      <c r="F17" s="52">
        <v>3</v>
      </c>
      <c r="G17" s="30">
        <f t="shared" si="0"/>
        <v>2.2000000000000002</v>
      </c>
      <c r="H17" s="30">
        <f t="shared" si="1"/>
        <v>0.2</v>
      </c>
      <c r="I17" s="30">
        <f t="shared" si="2"/>
        <v>2.6</v>
      </c>
      <c r="J17" s="28"/>
    </row>
    <row r="18" spans="1:10" x14ac:dyDescent="0.25">
      <c r="A18" s="17"/>
      <c r="B18" s="65"/>
      <c r="C18" s="53" t="s">
        <v>57</v>
      </c>
      <c r="D18" s="52">
        <v>1</v>
      </c>
      <c r="E18" s="52">
        <v>1</v>
      </c>
      <c r="F18" s="52">
        <v>1</v>
      </c>
      <c r="G18" s="30">
        <f t="shared" si="0"/>
        <v>1</v>
      </c>
      <c r="H18" s="30">
        <f t="shared" si="1"/>
        <v>0</v>
      </c>
      <c r="I18" s="30">
        <f t="shared" si="2"/>
        <v>1</v>
      </c>
      <c r="J18" s="28"/>
    </row>
    <row r="19" spans="1:10" x14ac:dyDescent="0.25">
      <c r="A19" s="17"/>
      <c r="B19" s="59" t="s">
        <v>50</v>
      </c>
      <c r="C19" s="53" t="s">
        <v>51</v>
      </c>
      <c r="D19" s="52">
        <v>0.5</v>
      </c>
      <c r="E19" s="52">
        <v>0.5</v>
      </c>
      <c r="F19" s="52">
        <v>0.5</v>
      </c>
      <c r="G19" s="30">
        <f t="shared" si="0"/>
        <v>0.5</v>
      </c>
      <c r="H19" s="30">
        <f t="shared" si="1"/>
        <v>0</v>
      </c>
      <c r="I19" s="30">
        <f t="shared" si="2"/>
        <v>0.5</v>
      </c>
      <c r="J19" s="28"/>
    </row>
    <row r="20" spans="1:10" x14ac:dyDescent="0.25">
      <c r="A20" s="17"/>
      <c r="B20" s="17"/>
      <c r="C20" s="42"/>
      <c r="D20" s="52"/>
      <c r="E20" s="52"/>
      <c r="F20" s="52"/>
      <c r="G20" s="30"/>
      <c r="H20" s="30"/>
      <c r="I20" s="30"/>
      <c r="J20" s="28"/>
    </row>
    <row r="21" spans="1:10" x14ac:dyDescent="0.25">
      <c r="A21" s="54" t="s">
        <v>60</v>
      </c>
      <c r="B21" s="54" t="s">
        <v>53</v>
      </c>
      <c r="C21" s="53" t="s">
        <v>52</v>
      </c>
      <c r="D21" s="52">
        <v>2</v>
      </c>
      <c r="E21" s="52">
        <v>3</v>
      </c>
      <c r="F21" s="52">
        <v>4</v>
      </c>
      <c r="G21" s="30">
        <f t="shared" si="0"/>
        <v>3</v>
      </c>
      <c r="H21" s="30">
        <f t="shared" si="1"/>
        <v>0.4</v>
      </c>
      <c r="I21" s="30">
        <f t="shared" si="2"/>
        <v>3.8</v>
      </c>
      <c r="J21" s="28"/>
    </row>
    <row r="22" spans="1:10" x14ac:dyDescent="0.25">
      <c r="A22" s="17"/>
      <c r="B22" s="54" t="s">
        <v>61</v>
      </c>
      <c r="C22" s="42" t="s">
        <v>75</v>
      </c>
      <c r="D22" s="52">
        <v>2</v>
      </c>
      <c r="E22" s="52">
        <v>2.5</v>
      </c>
      <c r="F22" s="52">
        <v>3</v>
      </c>
      <c r="G22" s="30">
        <f t="shared" si="0"/>
        <v>2.5</v>
      </c>
      <c r="H22" s="30">
        <f t="shared" si="1"/>
        <v>0.2</v>
      </c>
      <c r="I22" s="30">
        <f t="shared" si="2"/>
        <v>2.9</v>
      </c>
      <c r="J22" s="28"/>
    </row>
    <row r="23" spans="1:10" x14ac:dyDescent="0.25">
      <c r="A23" s="17"/>
      <c r="B23" s="60" t="s">
        <v>59</v>
      </c>
      <c r="C23" s="42" t="s">
        <v>75</v>
      </c>
      <c r="D23" s="52">
        <v>2</v>
      </c>
      <c r="E23" s="52">
        <v>2.5</v>
      </c>
      <c r="F23" s="52">
        <v>3</v>
      </c>
      <c r="G23" s="30">
        <f t="shared" si="0"/>
        <v>2.5</v>
      </c>
      <c r="H23" s="30">
        <f t="shared" si="1"/>
        <v>0.2</v>
      </c>
      <c r="I23" s="30">
        <f t="shared" si="2"/>
        <v>2.9</v>
      </c>
      <c r="J23" s="28"/>
    </row>
    <row r="24" spans="1:10" x14ac:dyDescent="0.25">
      <c r="A24" s="17"/>
      <c r="B24" s="61" t="s">
        <v>83</v>
      </c>
      <c r="C24" s="42" t="s">
        <v>75</v>
      </c>
      <c r="D24" s="52">
        <v>2</v>
      </c>
      <c r="E24" s="52">
        <v>2.5</v>
      </c>
      <c r="F24" s="52">
        <v>3</v>
      </c>
      <c r="G24" s="30">
        <f t="shared" si="0"/>
        <v>2.5</v>
      </c>
      <c r="H24" s="30">
        <f t="shared" si="1"/>
        <v>0.2</v>
      </c>
      <c r="I24" s="30">
        <f t="shared" si="2"/>
        <v>2.9</v>
      </c>
      <c r="J24" s="28"/>
    </row>
    <row r="25" spans="1:10" x14ac:dyDescent="0.25">
      <c r="A25" s="17"/>
      <c r="B25" s="59" t="s">
        <v>50</v>
      </c>
      <c r="C25" s="53" t="s">
        <v>51</v>
      </c>
      <c r="D25" s="52">
        <v>0.5</v>
      </c>
      <c r="E25" s="52">
        <v>0.5</v>
      </c>
      <c r="F25" s="52">
        <v>0.5</v>
      </c>
      <c r="G25" s="30">
        <f t="shared" si="0"/>
        <v>0.5</v>
      </c>
      <c r="H25" s="30">
        <f t="shared" si="1"/>
        <v>0</v>
      </c>
      <c r="I25" s="30">
        <f t="shared" si="2"/>
        <v>0.5</v>
      </c>
      <c r="J25" s="28"/>
    </row>
    <row r="26" spans="1:10" x14ac:dyDescent="0.25">
      <c r="A26" s="17"/>
      <c r="B26" s="17"/>
      <c r="C26" s="42"/>
      <c r="D26" s="52"/>
      <c r="E26" s="52"/>
      <c r="F26" s="52"/>
      <c r="G26" s="30"/>
      <c r="H26" s="30"/>
      <c r="I26" s="30"/>
      <c r="J26" s="28"/>
    </row>
    <row r="27" spans="1:10" x14ac:dyDescent="0.25">
      <c r="A27" s="17" t="s">
        <v>47</v>
      </c>
      <c r="B27" s="54" t="s">
        <v>53</v>
      </c>
      <c r="C27" s="53" t="s">
        <v>52</v>
      </c>
      <c r="D27" s="52">
        <v>3</v>
      </c>
      <c r="E27" s="52">
        <v>4</v>
      </c>
      <c r="F27" s="52">
        <v>5</v>
      </c>
      <c r="G27" s="30">
        <f t="shared" si="0"/>
        <v>4</v>
      </c>
      <c r="H27" s="30">
        <f t="shared" si="1"/>
        <v>0.4</v>
      </c>
      <c r="I27" s="30">
        <f t="shared" si="2"/>
        <v>4.8</v>
      </c>
      <c r="J27" s="28"/>
    </row>
    <row r="28" spans="1:10" x14ac:dyDescent="0.25">
      <c r="A28" s="17"/>
      <c r="B28" s="63" t="s">
        <v>84</v>
      </c>
      <c r="C28" s="53" t="s">
        <v>87</v>
      </c>
      <c r="D28" s="52"/>
      <c r="E28" s="52"/>
      <c r="F28" s="52"/>
      <c r="G28" s="30"/>
      <c r="H28" s="30"/>
      <c r="I28" s="30"/>
      <c r="J28" s="28"/>
    </row>
    <row r="29" spans="1:10" x14ac:dyDescent="0.25">
      <c r="A29" s="17"/>
      <c r="B29" s="54" t="s">
        <v>70</v>
      </c>
      <c r="C29" s="42" t="s">
        <v>75</v>
      </c>
      <c r="D29" s="52">
        <v>1</v>
      </c>
      <c r="E29" s="52">
        <v>1</v>
      </c>
      <c r="F29" s="52">
        <v>1</v>
      </c>
      <c r="G29" s="30">
        <f t="shared" si="0"/>
        <v>1</v>
      </c>
      <c r="H29" s="30">
        <f t="shared" si="1"/>
        <v>0</v>
      </c>
      <c r="I29" s="30">
        <f t="shared" si="2"/>
        <v>1</v>
      </c>
      <c r="J29" s="28"/>
    </row>
    <row r="30" spans="1:10" x14ac:dyDescent="0.25">
      <c r="A30" s="17"/>
      <c r="B30" s="59" t="s">
        <v>50</v>
      </c>
      <c r="C30" s="53" t="s">
        <v>51</v>
      </c>
      <c r="D30" s="52">
        <v>0.5</v>
      </c>
      <c r="E30" s="52">
        <v>0.5</v>
      </c>
      <c r="F30" s="52">
        <v>0.5</v>
      </c>
      <c r="G30" s="30">
        <f t="shared" si="0"/>
        <v>0.5</v>
      </c>
      <c r="H30" s="30">
        <f t="shared" si="1"/>
        <v>0</v>
      </c>
      <c r="I30" s="30">
        <f t="shared" si="2"/>
        <v>0.5</v>
      </c>
      <c r="J30" s="28"/>
    </row>
    <row r="31" spans="1:10" x14ac:dyDescent="0.25">
      <c r="A31" s="17"/>
      <c r="B31" s="59"/>
      <c r="C31" s="53"/>
      <c r="D31" s="52"/>
      <c r="E31" s="52"/>
      <c r="F31" s="52"/>
      <c r="G31" s="30"/>
      <c r="H31" s="30"/>
      <c r="I31" s="30"/>
      <c r="J31" s="28"/>
    </row>
    <row r="32" spans="1:10" x14ac:dyDescent="0.25">
      <c r="A32" s="54" t="s">
        <v>69</v>
      </c>
      <c r="B32" s="54" t="s">
        <v>53</v>
      </c>
      <c r="C32" s="53" t="s">
        <v>52</v>
      </c>
      <c r="D32" s="52">
        <v>2</v>
      </c>
      <c r="E32" s="52">
        <v>4</v>
      </c>
      <c r="F32" s="52">
        <v>4</v>
      </c>
      <c r="G32" s="30">
        <f t="shared" si="0"/>
        <v>3.7</v>
      </c>
      <c r="H32" s="30">
        <f t="shared" si="1"/>
        <v>0.4</v>
      </c>
      <c r="I32" s="30">
        <f t="shared" si="2"/>
        <v>4.5</v>
      </c>
      <c r="J32" s="28"/>
    </row>
    <row r="33" spans="1:10" x14ac:dyDescent="0.25">
      <c r="A33" s="17"/>
      <c r="B33" s="61" t="s">
        <v>68</v>
      </c>
      <c r="C33" s="53"/>
      <c r="D33" s="52"/>
      <c r="E33" s="52"/>
      <c r="F33" s="52"/>
      <c r="G33" s="30"/>
      <c r="H33" s="30"/>
      <c r="I33" s="30"/>
      <c r="J33" s="28"/>
    </row>
    <row r="34" spans="1:10" x14ac:dyDescent="0.25">
      <c r="A34" s="17"/>
      <c r="B34" s="61" t="s">
        <v>62</v>
      </c>
      <c r="C34" s="53"/>
      <c r="D34" s="52"/>
      <c r="E34" s="52"/>
      <c r="F34" s="52"/>
      <c r="G34" s="30"/>
      <c r="H34" s="30"/>
      <c r="I34" s="30"/>
      <c r="J34" s="28"/>
    </row>
    <row r="35" spans="1:10" ht="16.5" customHeight="1" x14ac:dyDescent="0.25">
      <c r="A35" s="17"/>
      <c r="B35" s="66" t="s">
        <v>90</v>
      </c>
      <c r="C35" s="53" t="s">
        <v>91</v>
      </c>
      <c r="D35" s="52">
        <v>4</v>
      </c>
      <c r="E35" s="52">
        <v>5</v>
      </c>
      <c r="F35" s="52">
        <v>6</v>
      </c>
      <c r="G35" s="30">
        <f t="shared" ref="G35" si="6">ROUNDUP((D35+4*E35+F35)/6,1)</f>
        <v>5</v>
      </c>
      <c r="H35" s="30">
        <f t="shared" ref="H35" si="7">ROUNDUP((F35-D35)/6,1)</f>
        <v>0.4</v>
      </c>
      <c r="I35" s="30">
        <f t="shared" ref="I35" si="8">G35+2*H35</f>
        <v>5.8</v>
      </c>
      <c r="J35" s="28"/>
    </row>
    <row r="36" spans="1:10" x14ac:dyDescent="0.25">
      <c r="A36" s="17"/>
      <c r="B36" s="59" t="s">
        <v>50</v>
      </c>
      <c r="C36" s="53" t="s">
        <v>51</v>
      </c>
      <c r="D36" s="52">
        <v>0.5</v>
      </c>
      <c r="E36" s="52">
        <v>0.5</v>
      </c>
      <c r="F36" s="52">
        <v>0.5</v>
      </c>
      <c r="G36" s="30">
        <f t="shared" si="0"/>
        <v>0.5</v>
      </c>
      <c r="H36" s="30">
        <f t="shared" si="1"/>
        <v>0</v>
      </c>
      <c r="I36" s="30">
        <f t="shared" si="2"/>
        <v>0.5</v>
      </c>
      <c r="J36" s="28"/>
    </row>
    <row r="37" spans="1:10" x14ac:dyDescent="0.25">
      <c r="A37" s="17"/>
      <c r="B37" s="59"/>
      <c r="C37" s="53"/>
      <c r="D37" s="52"/>
      <c r="E37" s="52"/>
      <c r="F37" s="52"/>
      <c r="G37" s="30"/>
      <c r="H37" s="30"/>
      <c r="I37" s="30"/>
      <c r="J37" s="28"/>
    </row>
    <row r="38" spans="1:10" x14ac:dyDescent="0.25">
      <c r="A38" s="54" t="s">
        <v>63</v>
      </c>
      <c r="B38" s="54" t="s">
        <v>53</v>
      </c>
      <c r="C38" s="53" t="s">
        <v>52</v>
      </c>
      <c r="D38" s="52">
        <v>2</v>
      </c>
      <c r="E38" s="52">
        <v>4</v>
      </c>
      <c r="F38" s="52">
        <v>4</v>
      </c>
      <c r="G38" s="30">
        <f t="shared" si="0"/>
        <v>3.7</v>
      </c>
      <c r="H38" s="30">
        <f t="shared" si="1"/>
        <v>0.4</v>
      </c>
      <c r="I38" s="30">
        <f t="shared" si="2"/>
        <v>4.5</v>
      </c>
      <c r="J38" s="28"/>
    </row>
    <row r="39" spans="1:10" x14ac:dyDescent="0.25">
      <c r="A39" s="17"/>
      <c r="B39" s="59" t="s">
        <v>64</v>
      </c>
      <c r="C39" s="53" t="s">
        <v>48</v>
      </c>
      <c r="D39" s="52">
        <v>3</v>
      </c>
      <c r="E39" s="52">
        <v>3</v>
      </c>
      <c r="F39" s="52">
        <v>3</v>
      </c>
      <c r="G39" s="30">
        <f t="shared" si="0"/>
        <v>3</v>
      </c>
      <c r="H39" s="30">
        <f t="shared" si="1"/>
        <v>0</v>
      </c>
      <c r="I39" s="30">
        <f t="shared" si="2"/>
        <v>3</v>
      </c>
      <c r="J39" s="28"/>
    </row>
    <row r="40" spans="1:10" x14ac:dyDescent="0.25">
      <c r="A40" s="17"/>
      <c r="B40" s="59" t="s">
        <v>92</v>
      </c>
      <c r="C40" s="53" t="s">
        <v>65</v>
      </c>
      <c r="D40" s="52">
        <v>6</v>
      </c>
      <c r="E40" s="52">
        <v>8</v>
      </c>
      <c r="F40" s="52">
        <v>10</v>
      </c>
      <c r="G40" s="30">
        <f t="shared" si="0"/>
        <v>8</v>
      </c>
      <c r="H40" s="30">
        <f t="shared" si="1"/>
        <v>0.7</v>
      </c>
      <c r="I40" s="30">
        <f t="shared" si="2"/>
        <v>9.4</v>
      </c>
      <c r="J40" s="28"/>
    </row>
    <row r="41" spans="1:10" x14ac:dyDescent="0.25">
      <c r="A41" s="17"/>
      <c r="B41" s="59"/>
      <c r="C41" s="53"/>
      <c r="D41" s="52"/>
      <c r="E41" s="52"/>
      <c r="F41" s="52"/>
      <c r="G41" s="30"/>
      <c r="H41" s="30"/>
      <c r="I41" s="30"/>
      <c r="J41" s="28"/>
    </row>
    <row r="42" spans="1:10" ht="17.25" customHeight="1" x14ac:dyDescent="0.25">
      <c r="A42" s="54" t="s">
        <v>85</v>
      </c>
      <c r="B42" s="54" t="s">
        <v>53</v>
      </c>
      <c r="C42" s="53" t="s">
        <v>52</v>
      </c>
      <c r="D42" s="52">
        <v>2</v>
      </c>
      <c r="E42" s="52">
        <v>3</v>
      </c>
      <c r="F42" s="52">
        <v>4</v>
      </c>
      <c r="G42" s="30">
        <f t="shared" ref="G42:G44" si="9">ROUNDUP((D42+4*E42+F42)/6,1)</f>
        <v>3</v>
      </c>
      <c r="H42" s="30">
        <f t="shared" ref="H42:H44" si="10">ROUNDUP((F42-D42)/6,1)</f>
        <v>0.4</v>
      </c>
      <c r="I42" s="30">
        <f t="shared" ref="I42:I44" si="11">G42+2*H42</f>
        <v>3.8</v>
      </c>
      <c r="J42" s="28"/>
    </row>
    <row r="43" spans="1:10" x14ac:dyDescent="0.25">
      <c r="A43" s="17"/>
      <c r="B43" s="59" t="s">
        <v>86</v>
      </c>
      <c r="C43" s="42" t="s">
        <v>75</v>
      </c>
      <c r="D43" s="52">
        <v>3</v>
      </c>
      <c r="E43" s="52">
        <v>4</v>
      </c>
      <c r="F43" s="52">
        <v>5</v>
      </c>
      <c r="G43" s="30">
        <f t="shared" si="9"/>
        <v>4</v>
      </c>
      <c r="H43" s="30">
        <f t="shared" si="10"/>
        <v>0.4</v>
      </c>
      <c r="I43" s="30">
        <f t="shared" si="11"/>
        <v>4.8</v>
      </c>
      <c r="J43" s="28"/>
    </row>
    <row r="44" spans="1:10" x14ac:dyDescent="0.25">
      <c r="A44" s="17"/>
      <c r="B44" s="59"/>
      <c r="C44" s="53" t="s">
        <v>88</v>
      </c>
      <c r="D44" s="52">
        <v>3</v>
      </c>
      <c r="E44" s="52">
        <v>4</v>
      </c>
      <c r="F44" s="52">
        <v>5</v>
      </c>
      <c r="G44" s="30">
        <f t="shared" si="9"/>
        <v>4</v>
      </c>
      <c r="H44" s="30">
        <f t="shared" si="10"/>
        <v>0.4</v>
      </c>
      <c r="I44" s="30">
        <f t="shared" si="11"/>
        <v>4.8</v>
      </c>
      <c r="J44" s="28"/>
    </row>
    <row r="45" spans="1:10" x14ac:dyDescent="0.25">
      <c r="A45" s="17"/>
      <c r="B45" s="59"/>
      <c r="C45" s="53"/>
      <c r="D45" s="52"/>
      <c r="E45" s="52"/>
      <c r="F45" s="52"/>
      <c r="G45" s="30"/>
      <c r="H45" s="30"/>
      <c r="I45" s="30"/>
      <c r="J45" s="28"/>
    </row>
    <row r="46" spans="1:10" x14ac:dyDescent="0.25">
      <c r="A46" s="54" t="s">
        <v>23</v>
      </c>
      <c r="B46" s="54" t="s">
        <v>53</v>
      </c>
      <c r="C46" s="53" t="s">
        <v>52</v>
      </c>
      <c r="D46" s="52">
        <v>2</v>
      </c>
      <c r="E46" s="52">
        <v>2</v>
      </c>
      <c r="F46" s="52">
        <v>2</v>
      </c>
      <c r="G46" s="30">
        <f t="shared" si="0"/>
        <v>2</v>
      </c>
      <c r="H46" s="30">
        <f t="shared" si="1"/>
        <v>0</v>
      </c>
      <c r="I46" s="30">
        <f t="shared" si="2"/>
        <v>2</v>
      </c>
      <c r="J46" s="28">
        <f>ROUNDUP(H46*H46, 1)</f>
        <v>0</v>
      </c>
    </row>
    <row r="47" spans="1:10" x14ac:dyDescent="0.25">
      <c r="A47" s="17"/>
      <c r="B47" s="61" t="s">
        <v>66</v>
      </c>
      <c r="C47" s="42"/>
      <c r="D47" s="52"/>
      <c r="E47" s="52"/>
      <c r="F47" s="52"/>
      <c r="G47" s="30"/>
      <c r="H47" s="30"/>
      <c r="I47" s="30"/>
      <c r="J47" s="28"/>
    </row>
    <row r="48" spans="1:10" x14ac:dyDescent="0.25">
      <c r="A48" s="17"/>
      <c r="B48" s="61" t="s">
        <v>67</v>
      </c>
      <c r="C48" s="42"/>
      <c r="D48" s="52"/>
      <c r="E48" s="52"/>
      <c r="F48" s="52"/>
      <c r="G48" s="30"/>
      <c r="H48" s="30"/>
      <c r="I48" s="30"/>
      <c r="J48" s="28"/>
    </row>
    <row r="49" spans="1:10" x14ac:dyDescent="0.25">
      <c r="A49" s="17"/>
      <c r="B49" s="59" t="s">
        <v>50</v>
      </c>
      <c r="C49" s="53" t="s">
        <v>51</v>
      </c>
      <c r="D49" s="52">
        <v>0.5</v>
      </c>
      <c r="E49" s="52">
        <v>0.5</v>
      </c>
      <c r="F49" s="52">
        <v>0.5</v>
      </c>
      <c r="G49" s="30">
        <f t="shared" si="0"/>
        <v>0.5</v>
      </c>
      <c r="H49" s="30">
        <f t="shared" si="1"/>
        <v>0</v>
      </c>
      <c r="I49" s="30">
        <f t="shared" si="2"/>
        <v>0.5</v>
      </c>
      <c r="J49" s="28">
        <f>ROUNDUP(H49*H49, 1)</f>
        <v>0</v>
      </c>
    </row>
    <row r="51" spans="1:10" x14ac:dyDescent="0.25">
      <c r="A51" s="16"/>
      <c r="B51" s="16" t="s">
        <v>15</v>
      </c>
      <c r="D51" s="25"/>
      <c r="E51" s="25"/>
      <c r="F51" s="25"/>
      <c r="G51" s="33">
        <f>ROUNDUP(SUM(G3:G49),0)</f>
        <v>85</v>
      </c>
      <c r="H51" s="32"/>
      <c r="I51" s="33">
        <f>ROUNDUP(SUM(I3:I49),0)</f>
        <v>100</v>
      </c>
      <c r="J51" s="21"/>
    </row>
    <row r="52" spans="1:10" ht="15" x14ac:dyDescent="0.2">
      <c r="B52" s="18"/>
      <c r="C52" s="43"/>
      <c r="D52" s="18"/>
    </row>
    <row r="53" spans="1:10" x14ac:dyDescent="0.25">
      <c r="B53" s="16" t="s">
        <v>7</v>
      </c>
      <c r="D53" s="26">
        <f>ROUNDUP(SUM(G3:G49),0)</f>
        <v>85</v>
      </c>
    </row>
    <row r="54" spans="1:10" x14ac:dyDescent="0.25">
      <c r="A54" s="16"/>
      <c r="B54" s="16" t="s">
        <v>8</v>
      </c>
      <c r="D54" s="26">
        <f>ROUNDUP(SQRT(SUM(J3:J49)),0)</f>
        <v>1</v>
      </c>
      <c r="E54" s="27"/>
      <c r="F54" s="25"/>
      <c r="G54" s="32"/>
      <c r="H54" s="32"/>
      <c r="I54" s="32"/>
      <c r="J54" s="21"/>
    </row>
    <row r="55" spans="1:10" ht="18" x14ac:dyDescent="0.2">
      <c r="A55" s="36"/>
      <c r="B55" s="37" t="s">
        <v>16</v>
      </c>
      <c r="C55" s="44"/>
      <c r="D55" s="38">
        <f>MAX((D53+2*D54), I51)</f>
        <v>100</v>
      </c>
      <c r="E55" s="39"/>
      <c r="F55" s="39"/>
      <c r="G55" s="40"/>
      <c r="H55" s="40"/>
      <c r="I55" s="40"/>
      <c r="J55" s="4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50" orientation="landscape" r:id="rId1"/>
  <headerFooter alignWithMargins="0">
    <oddHeader xml:space="preserve">&amp;L&amp;"Arial,Bold"&amp;14Project: xxxnnn
Project Stage: xxxxxx&amp;C&amp;"Arial,Bold"&amp;14Three Point Estimate&amp;R&amp;"Arial,Bold"&amp;14Date:dd/mm/yyyy&amp;"Arial,Regular"&amp;10 </oddHeader>
    <oddFooter>&amp;C&amp;12Page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zoomScale="80" zoomScaleNormal="100" workbookViewId="0">
      <selection activeCell="L40" sqref="L39:L40"/>
    </sheetView>
  </sheetViews>
  <sheetFormatPr defaultRowHeight="15.75" x14ac:dyDescent="0.25"/>
  <cols>
    <col min="1" max="1" width="27.140625" style="19" bestFit="1" customWidth="1"/>
    <col min="2" max="2" width="47.7109375" style="16" bestFit="1" customWidth="1"/>
    <col min="3" max="3" width="15.42578125" style="24" customWidth="1"/>
    <col min="4" max="4" width="8.42578125" style="20" hidden="1" customWidth="1"/>
  </cols>
  <sheetData>
    <row r="1" spans="1:4" ht="31.5" x14ac:dyDescent="0.25">
      <c r="A1" s="14" t="s">
        <v>42</v>
      </c>
      <c r="B1" s="23" t="s">
        <v>28</v>
      </c>
      <c r="C1" s="23" t="s">
        <v>29</v>
      </c>
      <c r="D1" s="46" t="s">
        <v>0</v>
      </c>
    </row>
    <row r="2" spans="1:4" x14ac:dyDescent="0.25">
      <c r="A2" s="50"/>
      <c r="B2" s="17"/>
      <c r="C2" s="47"/>
      <c r="D2" s="28"/>
    </row>
    <row r="3" spans="1:4" x14ac:dyDescent="0.25">
      <c r="A3" s="50" t="s">
        <v>30</v>
      </c>
      <c r="B3" s="17" t="s">
        <v>30</v>
      </c>
      <c r="C3" s="47">
        <v>53.2</v>
      </c>
      <c r="D3" s="28" t="e">
        <f>ROUNDUP(#REF!*#REF!, 1)</f>
        <v>#REF!</v>
      </c>
    </row>
    <row r="4" spans="1:4" x14ac:dyDescent="0.25">
      <c r="A4" s="50"/>
      <c r="B4" s="17"/>
      <c r="C4" s="47"/>
      <c r="D4" s="28"/>
    </row>
    <row r="5" spans="1:4" x14ac:dyDescent="0.25">
      <c r="A5" s="50" t="s">
        <v>35</v>
      </c>
      <c r="B5" s="17" t="s">
        <v>31</v>
      </c>
      <c r="C5" s="47">
        <v>14.2</v>
      </c>
      <c r="D5" s="28"/>
    </row>
    <row r="6" spans="1:4" x14ac:dyDescent="0.25">
      <c r="A6" s="50"/>
      <c r="B6" s="17"/>
      <c r="C6" s="47"/>
      <c r="D6" s="28"/>
    </row>
    <row r="7" spans="1:4" x14ac:dyDescent="0.25">
      <c r="A7" s="50"/>
      <c r="B7" s="17" t="s">
        <v>32</v>
      </c>
      <c r="C7" s="47"/>
      <c r="D7" s="28" t="e">
        <f>ROUNDUP(#REF!*#REF!, 1)</f>
        <v>#REF!</v>
      </c>
    </row>
    <row r="8" spans="1:4" x14ac:dyDescent="0.25">
      <c r="A8" s="50"/>
      <c r="B8" s="17"/>
      <c r="C8" s="47"/>
      <c r="D8" s="28"/>
    </row>
    <row r="9" spans="1:4" x14ac:dyDescent="0.25">
      <c r="A9" s="50"/>
      <c r="B9" s="17" t="s">
        <v>33</v>
      </c>
      <c r="C9" s="47">
        <v>17.899999999999999</v>
      </c>
      <c r="D9" s="28" t="e">
        <f>ROUNDUP(#REF!*#REF!, 1)</f>
        <v>#REF!</v>
      </c>
    </row>
    <row r="10" spans="1:4" x14ac:dyDescent="0.25">
      <c r="A10" s="50"/>
      <c r="B10" s="17" t="s">
        <v>17</v>
      </c>
      <c r="C10" s="47"/>
      <c r="D10" s="28"/>
    </row>
    <row r="11" spans="1:4" ht="31.5" x14ac:dyDescent="0.25">
      <c r="A11" s="50" t="s">
        <v>34</v>
      </c>
      <c r="B11" s="17" t="s">
        <v>36</v>
      </c>
      <c r="C11" s="47">
        <v>0.8</v>
      </c>
      <c r="D11" s="28"/>
    </row>
    <row r="12" spans="1:4" x14ac:dyDescent="0.25">
      <c r="A12" s="50"/>
      <c r="B12" s="17"/>
      <c r="C12" s="47"/>
      <c r="D12" s="28"/>
    </row>
    <row r="13" spans="1:4" x14ac:dyDescent="0.25">
      <c r="A13" s="50" t="s">
        <v>17</v>
      </c>
      <c r="B13" s="17" t="s">
        <v>37</v>
      </c>
      <c r="C13" s="47">
        <v>6.3</v>
      </c>
      <c r="D13" s="28" t="e">
        <f>ROUNDUP(#REF!*#REF!, 1)</f>
        <v>#REF!</v>
      </c>
    </row>
    <row r="14" spans="1:4" x14ac:dyDescent="0.25">
      <c r="A14" s="50"/>
      <c r="B14" s="17"/>
      <c r="C14" s="47"/>
      <c r="D14" s="28"/>
    </row>
    <row r="15" spans="1:4" x14ac:dyDescent="0.25">
      <c r="A15" s="50"/>
      <c r="B15" s="54" t="s">
        <v>57</v>
      </c>
      <c r="C15" s="47">
        <v>1.8</v>
      </c>
      <c r="D15" s="28"/>
    </row>
    <row r="16" spans="1:4" x14ac:dyDescent="0.25">
      <c r="A16" s="50"/>
      <c r="B16" s="17" t="s">
        <v>17</v>
      </c>
      <c r="C16" s="47"/>
      <c r="D16" s="28"/>
    </row>
    <row r="17" spans="1:4" x14ac:dyDescent="0.25">
      <c r="A17" s="50" t="s">
        <v>38</v>
      </c>
      <c r="B17" s="17" t="s">
        <v>39</v>
      </c>
      <c r="C17" s="47">
        <v>5.8</v>
      </c>
      <c r="D17" s="28"/>
    </row>
    <row r="18" spans="1:4" x14ac:dyDescent="0.25">
      <c r="A18" s="50"/>
      <c r="B18" s="22"/>
      <c r="C18" s="47"/>
      <c r="D18" s="28"/>
    </row>
    <row r="19" spans="1:4" x14ac:dyDescent="0.25">
      <c r="A19" s="50" t="s">
        <v>17</v>
      </c>
      <c r="B19" s="17" t="s">
        <v>40</v>
      </c>
      <c r="C19" s="47"/>
      <c r="D19" s="28" t="e">
        <f>ROUNDUP(#REF!*#REF!, 1)</f>
        <v>#REF!</v>
      </c>
    </row>
    <row r="20" spans="1:4" x14ac:dyDescent="0.25">
      <c r="A20" s="50"/>
      <c r="B20" s="17" t="s">
        <v>17</v>
      </c>
      <c r="C20" s="47"/>
      <c r="D20" s="28"/>
    </row>
    <row r="21" spans="1:4" x14ac:dyDescent="0.25">
      <c r="A21" s="50" t="s">
        <v>41</v>
      </c>
      <c r="B21" s="17" t="s">
        <v>41</v>
      </c>
      <c r="C21" s="47"/>
      <c r="D21" s="28"/>
    </row>
    <row r="22" spans="1:4" x14ac:dyDescent="0.25">
      <c r="A22" s="51"/>
      <c r="B22" s="49" t="s">
        <v>17</v>
      </c>
      <c r="C22" s="48"/>
      <c r="D22" s="28"/>
    </row>
    <row r="24" spans="1:4" x14ac:dyDescent="0.25">
      <c r="A24" s="16"/>
      <c r="B24" s="16" t="s">
        <v>43</v>
      </c>
      <c r="C24" s="45">
        <f>SUM(C3:C21)</f>
        <v>100</v>
      </c>
      <c r="D24" s="21"/>
    </row>
    <row r="25" spans="1:4" ht="15" x14ac:dyDescent="0.2">
      <c r="B25" s="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horizontalDpi="300" verticalDpi="300" r:id="rId1"/>
  <headerFooter alignWithMargins="0">
    <oddHeader xml:space="preserve">&amp;L&amp;"Arial,Bold"&amp;14Project: xxxnnn
Project Stage: xxxxxx&amp;C&amp;"Arial,Bold"&amp;14Three Point Estimate&amp;R&amp;"Arial,Bold"&amp;14Date:dd/mm/yyyy&amp;"Arial,Regular"&amp;10 </oddHeader>
    <oddFooter>&amp;C&amp;12Page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Three Point Estimate </vt:lpstr>
      <vt:lpstr>Estimate By Team (IS Apps) </vt:lpstr>
    </vt:vector>
  </TitlesOfParts>
  <Company>Fistral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Lyden</dc:creator>
  <cp:lastModifiedBy>MILLER Ken</cp:lastModifiedBy>
  <cp:lastPrinted>2017-08-21T14:01:19Z</cp:lastPrinted>
  <dcterms:created xsi:type="dcterms:W3CDTF">2001-12-27T11:53:09Z</dcterms:created>
  <dcterms:modified xsi:type="dcterms:W3CDTF">2019-07-19T15:03:23Z</dcterms:modified>
</cp:coreProperties>
</file>